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2019\Stavebné úpravy Anatómia\Realizácia 07_2020\VV III.NP Anatómia\"/>
    </mc:Choice>
  </mc:AlternateContent>
  <bookViews>
    <workbookView xWindow="0" yWindow="0" windowWidth="21600" windowHeight="9600" firstSheet="2" activeTab="4"/>
  </bookViews>
  <sheets>
    <sheet name="Rekapitulácia stavby" sheetId="1" r:id="rId1"/>
    <sheet name="001.1 - 1. Búracie práce" sheetId="2" r:id="rId2"/>
    <sheet name="001.2 - 2. Stavebná časť" sheetId="3" r:id="rId3"/>
    <sheet name="001.3 - 3. Elektroinštalá..." sheetId="4" r:id="rId4"/>
    <sheet name="001.4 - 4. Slaboprúdové r..." sheetId="5" r:id="rId5"/>
  </sheets>
  <definedNames>
    <definedName name="_xlnm._FilterDatabase" localSheetId="1" hidden="1">'001.1 - 1. Búracie práce'!$C$128:$K$180</definedName>
    <definedName name="_xlnm._FilterDatabase" localSheetId="2" hidden="1">'001.2 - 2. Stavebná časť'!$C$142:$K$281</definedName>
    <definedName name="_xlnm._FilterDatabase" localSheetId="3" hidden="1">'001.3 - 3. Elektroinštalá...'!$C$124:$K$187</definedName>
    <definedName name="_xlnm._FilterDatabase" localSheetId="4" hidden="1">'001.4 - 4. Slaboprúdové r...'!$C$120:$K$141</definedName>
    <definedName name="_xlnm.Print_Titles" localSheetId="1">'001.1 - 1. Búracie práce'!$128:$128</definedName>
    <definedName name="_xlnm.Print_Titles" localSheetId="2">'001.2 - 2. Stavebná časť'!$142:$142</definedName>
    <definedName name="_xlnm.Print_Titles" localSheetId="3">'001.3 - 3. Elektroinštalá...'!$124:$124</definedName>
    <definedName name="_xlnm.Print_Titles" localSheetId="4">'001.4 - 4. Slaboprúdové r...'!$120:$120</definedName>
    <definedName name="_xlnm.Print_Titles" localSheetId="0">'Rekapitulácia stavby'!$92:$92</definedName>
    <definedName name="_xlnm.Print_Area" localSheetId="1">'001.1 - 1. Búracie práce'!$C$4:$J$76,'001.1 - 1. Búracie práce'!$C$82:$J$108,'001.1 - 1. Búracie práce'!$C$114:$K$180</definedName>
    <definedName name="_xlnm.Print_Area" localSheetId="2">'001.2 - 2. Stavebná časť'!$C$4:$J$76,'001.2 - 2. Stavebná časť'!$C$82:$J$122,'001.2 - 2. Stavebná časť'!$C$128:$K$281</definedName>
    <definedName name="_xlnm.Print_Area" localSheetId="3">'001.3 - 3. Elektroinštalá...'!$C$4:$J$76,'001.3 - 3. Elektroinštalá...'!$C$82:$J$104,'001.3 - 3. Elektroinštalá...'!$C$110:$K$187</definedName>
    <definedName name="_xlnm.Print_Area" localSheetId="4">'001.4 - 4. Slaboprúdové r...'!$C$4:$J$76,'001.4 - 4. Slaboprúdové r...'!$C$82:$J$100,'001.4 - 4. Slaboprúdové r...'!$C$106:$K$141</definedName>
    <definedName name="_xlnm.Print_Area" localSheetId="0">'Rekapitulácia stavby'!$D$4:$AO$76,'Rekapitulácia stavby'!$C$82:$AQ$100</definedName>
  </definedNames>
  <calcPr calcId="162913"/>
</workbook>
</file>

<file path=xl/calcChain.xml><?xml version="1.0" encoding="utf-8"?>
<calcChain xmlns="http://schemas.openxmlformats.org/spreadsheetml/2006/main">
  <c r="J39" i="5" l="1"/>
  <c r="J38" i="5"/>
  <c r="AY99" i="1" s="1"/>
  <c r="J37" i="5"/>
  <c r="AX99" i="1" s="1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F115" i="5"/>
  <c r="E113" i="5"/>
  <c r="F91" i="5"/>
  <c r="E89" i="5"/>
  <c r="J26" i="5"/>
  <c r="E26" i="5"/>
  <c r="J118" i="5" s="1"/>
  <c r="J25" i="5"/>
  <c r="J23" i="5"/>
  <c r="E23" i="5"/>
  <c r="J117" i="5" s="1"/>
  <c r="J22" i="5"/>
  <c r="J20" i="5"/>
  <c r="E20" i="5"/>
  <c r="F118" i="5" s="1"/>
  <c r="J19" i="5"/>
  <c r="J17" i="5"/>
  <c r="E17" i="5"/>
  <c r="F117" i="5" s="1"/>
  <c r="J16" i="5"/>
  <c r="J14" i="5"/>
  <c r="J91" i="5"/>
  <c r="E7" i="5"/>
  <c r="E109" i="5"/>
  <c r="J39" i="4"/>
  <c r="J38" i="4"/>
  <c r="AY98" i="1" s="1"/>
  <c r="J37" i="4"/>
  <c r="AX98" i="1" s="1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J122" i="4"/>
  <c r="F119" i="4"/>
  <c r="E117" i="4"/>
  <c r="J94" i="4"/>
  <c r="F91" i="4"/>
  <c r="E89" i="4"/>
  <c r="J23" i="4"/>
  <c r="E23" i="4"/>
  <c r="J121" i="4" s="1"/>
  <c r="J22" i="4"/>
  <c r="J20" i="4"/>
  <c r="E20" i="4"/>
  <c r="F122" i="4" s="1"/>
  <c r="J19" i="4"/>
  <c r="J17" i="4"/>
  <c r="E17" i="4"/>
  <c r="F121" i="4" s="1"/>
  <c r="J16" i="4"/>
  <c r="J14" i="4"/>
  <c r="J91" i="4"/>
  <c r="E7" i="4"/>
  <c r="E113" i="4"/>
  <c r="J39" i="3"/>
  <c r="J38" i="3"/>
  <c r="AY97" i="1" s="1"/>
  <c r="J37" i="3"/>
  <c r="AX97" i="1" s="1"/>
  <c r="BI281" i="3"/>
  <c r="BH281" i="3"/>
  <c r="BG281" i="3"/>
  <c r="BE281" i="3"/>
  <c r="T281" i="3"/>
  <c r="T280" i="3" s="1"/>
  <c r="R281" i="3"/>
  <c r="R280" i="3" s="1"/>
  <c r="P281" i="3"/>
  <c r="P280" i="3" s="1"/>
  <c r="BI279" i="3"/>
  <c r="BH279" i="3"/>
  <c r="BG279" i="3"/>
  <c r="BE279" i="3"/>
  <c r="T279" i="3"/>
  <c r="R279" i="3"/>
  <c r="P279" i="3"/>
  <c r="BI278" i="3"/>
  <c r="BH278" i="3"/>
  <c r="BG278" i="3"/>
  <c r="BE278" i="3"/>
  <c r="T278" i="3"/>
  <c r="R278" i="3"/>
  <c r="P278" i="3"/>
  <c r="BI277" i="3"/>
  <c r="BH277" i="3"/>
  <c r="BG277" i="3"/>
  <c r="BE277" i="3"/>
  <c r="T277" i="3"/>
  <c r="R277" i="3"/>
  <c r="P277" i="3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69" i="3"/>
  <c r="BH269" i="3"/>
  <c r="BG269" i="3"/>
  <c r="BE269" i="3"/>
  <c r="T269" i="3"/>
  <c r="R269" i="3"/>
  <c r="P269" i="3"/>
  <c r="BI268" i="3"/>
  <c r="BH268" i="3"/>
  <c r="BG268" i="3"/>
  <c r="BE268" i="3"/>
  <c r="T268" i="3"/>
  <c r="R268" i="3"/>
  <c r="P268" i="3"/>
  <c r="BI267" i="3"/>
  <c r="BH267" i="3"/>
  <c r="BG267" i="3"/>
  <c r="BE267" i="3"/>
  <c r="T267" i="3"/>
  <c r="R267" i="3"/>
  <c r="P267" i="3"/>
  <c r="BI265" i="3"/>
  <c r="BH265" i="3"/>
  <c r="BG265" i="3"/>
  <c r="BE265" i="3"/>
  <c r="T265" i="3"/>
  <c r="R265" i="3"/>
  <c r="P265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6" i="3"/>
  <c r="BH256" i="3"/>
  <c r="BG256" i="3"/>
  <c r="BE256" i="3"/>
  <c r="T256" i="3"/>
  <c r="R256" i="3"/>
  <c r="P256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5" i="3"/>
  <c r="BH175" i="3"/>
  <c r="BG175" i="3"/>
  <c r="BE175" i="3"/>
  <c r="T175" i="3"/>
  <c r="T174" i="3"/>
  <c r="R175" i="3"/>
  <c r="R174" i="3"/>
  <c r="P175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J140" i="3"/>
  <c r="J139" i="3"/>
  <c r="F139" i="3"/>
  <c r="F137" i="3"/>
  <c r="E135" i="3"/>
  <c r="J94" i="3"/>
  <c r="J93" i="3"/>
  <c r="F93" i="3"/>
  <c r="F91" i="3"/>
  <c r="E89" i="3"/>
  <c r="J20" i="3"/>
  <c r="E20" i="3"/>
  <c r="F140" i="3"/>
  <c r="J19" i="3"/>
  <c r="J14" i="3"/>
  <c r="J91" i="3" s="1"/>
  <c r="E7" i="3"/>
  <c r="E85" i="3" s="1"/>
  <c r="J39" i="2"/>
  <c r="J38" i="2"/>
  <c r="AY96" i="1"/>
  <c r="J37" i="2"/>
  <c r="AX96" i="1"/>
  <c r="BI180" i="2"/>
  <c r="BH180" i="2"/>
  <c r="BG180" i="2"/>
  <c r="BE180" i="2"/>
  <c r="T180" i="2"/>
  <c r="T179" i="2"/>
  <c r="R180" i="2"/>
  <c r="R179" i="2"/>
  <c r="P180" i="2"/>
  <c r="P179" i="2"/>
  <c r="BI178" i="2"/>
  <c r="BH178" i="2"/>
  <c r="BG178" i="2"/>
  <c r="BE178" i="2"/>
  <c r="T178" i="2"/>
  <c r="T177" i="2"/>
  <c r="R178" i="2"/>
  <c r="R177" i="2"/>
  <c r="P178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T169" i="2"/>
  <c r="R170" i="2"/>
  <c r="R169" i="2"/>
  <c r="P170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J126" i="2"/>
  <c r="J125" i="2"/>
  <c r="F125" i="2"/>
  <c r="F123" i="2"/>
  <c r="E121" i="2"/>
  <c r="J94" i="2"/>
  <c r="J93" i="2"/>
  <c r="F93" i="2"/>
  <c r="F91" i="2"/>
  <c r="E89" i="2"/>
  <c r="J20" i="2"/>
  <c r="E20" i="2"/>
  <c r="F94" i="2"/>
  <c r="J19" i="2"/>
  <c r="J14" i="2"/>
  <c r="J91" i="2" s="1"/>
  <c r="E7" i="2"/>
  <c r="E85" i="2" s="1"/>
  <c r="L90" i="1"/>
  <c r="AM90" i="1"/>
  <c r="AM89" i="1"/>
  <c r="L89" i="1"/>
  <c r="AM87" i="1"/>
  <c r="L87" i="1"/>
  <c r="L85" i="1"/>
  <c r="L84" i="1"/>
  <c r="BK141" i="5"/>
  <c r="BK140" i="5"/>
  <c r="J138" i="5"/>
  <c r="J136" i="5"/>
  <c r="J133" i="5"/>
  <c r="J129" i="5"/>
  <c r="BK128" i="5"/>
  <c r="BK125" i="5"/>
  <c r="BK123" i="5"/>
  <c r="BK187" i="4"/>
  <c r="J187" i="4"/>
  <c r="BK186" i="4"/>
  <c r="BK184" i="4"/>
  <c r="J183" i="4"/>
  <c r="J180" i="4"/>
  <c r="BK178" i="4"/>
  <c r="J176" i="4"/>
  <c r="J174" i="4"/>
  <c r="J167" i="4"/>
  <c r="J164" i="4"/>
  <c r="J163" i="4"/>
  <c r="BK162" i="4"/>
  <c r="BK161" i="4"/>
  <c r="BK158" i="4"/>
  <c r="J157" i="4"/>
  <c r="BK155" i="4"/>
  <c r="BK153" i="4"/>
  <c r="J152" i="4"/>
  <c r="J151" i="4"/>
  <c r="J150" i="4"/>
  <c r="BK144" i="4"/>
  <c r="BK143" i="4"/>
  <c r="BK141" i="4"/>
  <c r="BK140" i="4"/>
  <c r="J139" i="4"/>
  <c r="BK135" i="4"/>
  <c r="J134" i="4"/>
  <c r="BK132" i="4"/>
  <c r="BK128" i="4"/>
  <c r="BK278" i="3"/>
  <c r="J268" i="3"/>
  <c r="BK267" i="3"/>
  <c r="BK265" i="3"/>
  <c r="BK263" i="3"/>
  <c r="J262" i="3"/>
  <c r="BK260" i="3"/>
  <c r="J256" i="3"/>
  <c r="BK253" i="3"/>
  <c r="J252" i="3"/>
  <c r="J250" i="3"/>
  <c r="BK249" i="3"/>
  <c r="J247" i="3"/>
  <c r="BK243" i="3"/>
  <c r="J238" i="3"/>
  <c r="BK232" i="3"/>
  <c r="BK230" i="3"/>
  <c r="BK225" i="3"/>
  <c r="BK224" i="3"/>
  <c r="BK220" i="3"/>
  <c r="J219" i="3"/>
  <c r="BK217" i="3"/>
  <c r="BK213" i="3"/>
  <c r="J211" i="3"/>
  <c r="J210" i="3"/>
  <c r="J208" i="3"/>
  <c r="BK206" i="3"/>
  <c r="J205" i="3"/>
  <c r="J204" i="3"/>
  <c r="J203" i="3"/>
  <c r="BK199" i="3"/>
  <c r="BK198" i="3"/>
  <c r="J197" i="3"/>
  <c r="BK195" i="3"/>
  <c r="J192" i="3"/>
  <c r="BK190" i="3"/>
  <c r="BK189" i="3"/>
  <c r="BK188" i="3"/>
  <c r="J185" i="3"/>
  <c r="BK184" i="3"/>
  <c r="BK179" i="3"/>
  <c r="BK178" i="3"/>
  <c r="J169" i="3"/>
  <c r="J168" i="3"/>
  <c r="J166" i="3"/>
  <c r="J163" i="3"/>
  <c r="BK161" i="3"/>
  <c r="J160" i="3"/>
  <c r="BK158" i="3"/>
  <c r="BK152" i="3"/>
  <c r="BK150" i="3"/>
  <c r="J178" i="2"/>
  <c r="BK176" i="2"/>
  <c r="BK168" i="2"/>
  <c r="BK164" i="2"/>
  <c r="J158" i="2"/>
  <c r="J156" i="2"/>
  <c r="J155" i="2"/>
  <c r="J153" i="2"/>
  <c r="J152" i="2"/>
  <c r="J151" i="2"/>
  <c r="BK149" i="2"/>
  <c r="BK148" i="2"/>
  <c r="BK147" i="2"/>
  <c r="BK143" i="2"/>
  <c r="J142" i="2"/>
  <c r="J139" i="2"/>
  <c r="BK137" i="2"/>
  <c r="BK135" i="2"/>
  <c r="BK133" i="2"/>
  <c r="AS95" i="1"/>
  <c r="J137" i="5"/>
  <c r="BK136" i="5"/>
  <c r="J135" i="5"/>
  <c r="J134" i="5"/>
  <c r="BK133" i="5"/>
  <c r="BK131" i="5"/>
  <c r="J130" i="5"/>
  <c r="BK129" i="5"/>
  <c r="BK127" i="5"/>
  <c r="J126" i="5"/>
  <c r="J124" i="5"/>
  <c r="BK183" i="4"/>
  <c r="BK182" i="4"/>
  <c r="BK181" i="4"/>
  <c r="BK180" i="4"/>
  <c r="J179" i="4"/>
  <c r="BK176" i="4"/>
  <c r="BK175" i="4"/>
  <c r="BK171" i="4"/>
  <c r="BK170" i="4"/>
  <c r="BK169" i="4"/>
  <c r="J168" i="4"/>
  <c r="BK166" i="4"/>
  <c r="J165" i="4"/>
  <c r="J161" i="4"/>
  <c r="J160" i="4"/>
  <c r="BK156" i="4"/>
  <c r="J155" i="4"/>
  <c r="BK154" i="4"/>
  <c r="J154" i="4"/>
  <c r="J153" i="4"/>
  <c r="BK151" i="4"/>
  <c r="BK150" i="4"/>
  <c r="J149" i="4"/>
  <c r="BK148" i="4"/>
  <c r="BK147" i="4"/>
  <c r="BK146" i="4"/>
  <c r="J144" i="4"/>
  <c r="J143" i="4"/>
  <c r="BK138" i="4"/>
  <c r="J137" i="4"/>
  <c r="J136" i="4"/>
  <c r="BK134" i="4"/>
  <c r="J133" i="4"/>
  <c r="BK129" i="4"/>
  <c r="J128" i="4"/>
  <c r="BK277" i="3"/>
  <c r="BK276" i="3"/>
  <c r="J275" i="3"/>
  <c r="BK272" i="3"/>
  <c r="J269" i="3"/>
  <c r="J264" i="3"/>
  <c r="BK262" i="3"/>
  <c r="J261" i="3"/>
  <c r="BK255" i="3"/>
  <c r="J254" i="3"/>
  <c r="BK250" i="3"/>
  <c r="J248" i="3"/>
  <c r="J246" i="3"/>
  <c r="BK245" i="3"/>
  <c r="J244" i="3"/>
  <c r="BK241" i="3"/>
  <c r="BK240" i="3"/>
  <c r="BK235" i="3"/>
  <c r="BK231" i="3"/>
  <c r="J229" i="3"/>
  <c r="J228" i="3"/>
  <c r="J227" i="3"/>
  <c r="J226" i="3"/>
  <c r="J225" i="3"/>
  <c r="BK223" i="3"/>
  <c r="J218" i="3"/>
  <c r="BK214" i="3"/>
  <c r="BK207" i="3"/>
  <c r="BK205" i="3"/>
  <c r="BK201" i="3"/>
  <c r="J198" i="3"/>
  <c r="BK196" i="3"/>
  <c r="J194" i="3"/>
  <c r="J193" i="3"/>
  <c r="J191" i="3"/>
  <c r="J188" i="3"/>
  <c r="BK187" i="3"/>
  <c r="BK182" i="3"/>
  <c r="J181" i="3"/>
  <c r="J180" i="3"/>
  <c r="J179" i="3"/>
  <c r="BK175" i="3"/>
  <c r="J173" i="3"/>
  <c r="J172" i="3"/>
  <c r="J167" i="3"/>
  <c r="BK165" i="3"/>
  <c r="BK164" i="3"/>
  <c r="J157" i="3"/>
  <c r="BK153" i="3"/>
  <c r="J152" i="3"/>
  <c r="J151" i="3"/>
  <c r="J149" i="3"/>
  <c r="BK147" i="3"/>
  <c r="BK146" i="3"/>
  <c r="J180" i="2"/>
  <c r="BK178" i="2"/>
  <c r="BK173" i="2"/>
  <c r="J172" i="2"/>
  <c r="J170" i="2"/>
  <c r="BK167" i="2"/>
  <c r="BK166" i="2"/>
  <c r="J163" i="2"/>
  <c r="BK162" i="2"/>
  <c r="BK161" i="2"/>
  <c r="BK157" i="2"/>
  <c r="BK155" i="2"/>
  <c r="BK153" i="2"/>
  <c r="BK151" i="2"/>
  <c r="J150" i="2"/>
  <c r="J149" i="2"/>
  <c r="J145" i="2"/>
  <c r="BK144" i="2"/>
  <c r="BK142" i="2"/>
  <c r="BK141" i="2"/>
  <c r="BK139" i="2"/>
  <c r="BK138" i="2"/>
  <c r="J137" i="2"/>
  <c r="J136" i="2"/>
  <c r="J135" i="2"/>
  <c r="J134" i="2"/>
  <c r="J132" i="2"/>
  <c r="J141" i="5"/>
  <c r="J139" i="5"/>
  <c r="BK137" i="5"/>
  <c r="BK135" i="5"/>
  <c r="J132" i="5"/>
  <c r="J131" i="5"/>
  <c r="BK126" i="5"/>
  <c r="J125" i="5"/>
  <c r="BK179" i="4"/>
  <c r="J177" i="4"/>
  <c r="BK174" i="4"/>
  <c r="J173" i="4"/>
  <c r="J172" i="4"/>
  <c r="J171" i="4"/>
  <c r="J170" i="4"/>
  <c r="J169" i="4"/>
  <c r="J166" i="4"/>
  <c r="J162" i="4"/>
  <c r="J159" i="4"/>
  <c r="J158" i="4"/>
  <c r="BK152" i="4"/>
  <c r="BK149" i="4"/>
  <c r="J148" i="4"/>
  <c r="J146" i="4"/>
  <c r="J145" i="4"/>
  <c r="J142" i="4"/>
  <c r="J141" i="4"/>
  <c r="J140" i="4"/>
  <c r="J138" i="4"/>
  <c r="BK136" i="4"/>
  <c r="J135" i="4"/>
  <c r="J132" i="4"/>
  <c r="BK281" i="3"/>
  <c r="J281" i="3"/>
  <c r="BK279" i="3"/>
  <c r="J279" i="3"/>
  <c r="J272" i="3"/>
  <c r="BK271" i="3"/>
  <c r="BK268" i="3"/>
  <c r="J267" i="3"/>
  <c r="BK264" i="3"/>
  <c r="BK259" i="3"/>
  <c r="J258" i="3"/>
  <c r="BK252" i="3"/>
  <c r="J249" i="3"/>
  <c r="BK247" i="3"/>
  <c r="J243" i="3"/>
  <c r="BK239" i="3"/>
  <c r="BK238" i="3"/>
  <c r="BK236" i="3"/>
  <c r="BK234" i="3"/>
  <c r="J232" i="3"/>
  <c r="J231" i="3"/>
  <c r="BK228" i="3"/>
  <c r="BK222" i="3"/>
  <c r="J221" i="3"/>
  <c r="BK218" i="3"/>
  <c r="J217" i="3"/>
  <c r="BK216" i="3"/>
  <c r="J213" i="3"/>
  <c r="BK211" i="3"/>
  <c r="BK210" i="3"/>
  <c r="BK208" i="3"/>
  <c r="J207" i="3"/>
  <c r="J206" i="3"/>
  <c r="J200" i="3"/>
  <c r="J195" i="3"/>
  <c r="BK194" i="3"/>
  <c r="BK192" i="3"/>
  <c r="J189" i="3"/>
  <c r="J187" i="3"/>
  <c r="BK185" i="3"/>
  <c r="J184" i="3"/>
  <c r="J178" i="3"/>
  <c r="J175" i="3"/>
  <c r="BK172" i="3"/>
  <c r="J170" i="3"/>
  <c r="BK169" i="3"/>
  <c r="BK168" i="3"/>
  <c r="BK167" i="3"/>
  <c r="BK166" i="3"/>
  <c r="BK163" i="3"/>
  <c r="J162" i="3"/>
  <c r="J161" i="3"/>
  <c r="BK160" i="3"/>
  <c r="BK159" i="3"/>
  <c r="J158" i="3"/>
  <c r="BK157" i="3"/>
  <c r="J156" i="3"/>
  <c r="J155" i="3"/>
  <c r="J150" i="3"/>
  <c r="J148" i="3"/>
  <c r="J146" i="3"/>
  <c r="BK180" i="2"/>
  <c r="J176" i="2"/>
  <c r="BK175" i="2"/>
  <c r="J173" i="2"/>
  <c r="BK172" i="2"/>
  <c r="BK170" i="2"/>
  <c r="J167" i="2"/>
  <c r="BK165" i="2"/>
  <c r="J164" i="2"/>
  <c r="BK158" i="2"/>
  <c r="J154" i="2"/>
  <c r="J148" i="2"/>
  <c r="J147" i="2"/>
  <c r="BK146" i="2"/>
  <c r="BK145" i="2"/>
  <c r="J144" i="2"/>
  <c r="J143" i="2"/>
  <c r="J141" i="2"/>
  <c r="BK140" i="2"/>
  <c r="J138" i="2"/>
  <c r="BK134" i="2"/>
  <c r="J140" i="5"/>
  <c r="BK139" i="5"/>
  <c r="BK138" i="5"/>
  <c r="BK134" i="5"/>
  <c r="BK132" i="5"/>
  <c r="BK130" i="5"/>
  <c r="J128" i="5"/>
  <c r="J127" i="5"/>
  <c r="BK124" i="5"/>
  <c r="J123" i="5"/>
  <c r="J186" i="4"/>
  <c r="J184" i="4"/>
  <c r="J182" i="4"/>
  <c r="J181" i="4"/>
  <c r="J178" i="4"/>
  <c r="BK177" i="4"/>
  <c r="J175" i="4"/>
  <c r="BK173" i="4"/>
  <c r="BK172" i="4"/>
  <c r="BK168" i="4"/>
  <c r="BK167" i="4"/>
  <c r="BK165" i="4"/>
  <c r="BK164" i="4"/>
  <c r="BK163" i="4"/>
  <c r="BK160" i="4"/>
  <c r="BK159" i="4"/>
  <c r="BK157" i="4"/>
  <c r="J156" i="4"/>
  <c r="J147" i="4"/>
  <c r="BK145" i="4"/>
  <c r="BK142" i="4"/>
  <c r="BK139" i="4"/>
  <c r="BK137" i="4"/>
  <c r="BK133" i="4"/>
  <c r="J129" i="4"/>
  <c r="J278" i="3"/>
  <c r="J277" i="3"/>
  <c r="J276" i="3"/>
  <c r="BK275" i="3"/>
  <c r="J271" i="3"/>
  <c r="BK269" i="3"/>
  <c r="J265" i="3"/>
  <c r="J263" i="3"/>
  <c r="BK261" i="3"/>
  <c r="J260" i="3"/>
  <c r="J259" i="3"/>
  <c r="BK258" i="3"/>
  <c r="BK256" i="3"/>
  <c r="J255" i="3"/>
  <c r="BK254" i="3"/>
  <c r="J253" i="3"/>
  <c r="BK248" i="3"/>
  <c r="BK246" i="3"/>
  <c r="J245" i="3"/>
  <c r="BK244" i="3"/>
  <c r="J241" i="3"/>
  <c r="J240" i="3"/>
  <c r="J239" i="3"/>
  <c r="J236" i="3"/>
  <c r="J235" i="3"/>
  <c r="J234" i="3"/>
  <c r="J230" i="3"/>
  <c r="BK229" i="3"/>
  <c r="BK227" i="3"/>
  <c r="BK226" i="3"/>
  <c r="J224" i="3"/>
  <c r="J223" i="3"/>
  <c r="J222" i="3"/>
  <c r="BK221" i="3"/>
  <c r="J220" i="3"/>
  <c r="BK219" i="3"/>
  <c r="J216" i="3"/>
  <c r="J214" i="3"/>
  <c r="BK204" i="3"/>
  <c r="BK203" i="3"/>
  <c r="J201" i="3"/>
  <c r="BK200" i="3"/>
  <c r="J199" i="3"/>
  <c r="BK197" i="3"/>
  <c r="J196" i="3"/>
  <c r="BK193" i="3"/>
  <c r="BK191" i="3"/>
  <c r="J190" i="3"/>
  <c r="J182" i="3"/>
  <c r="BK181" i="3"/>
  <c r="BK180" i="3"/>
  <c r="BK173" i="3"/>
  <c r="BK170" i="3"/>
  <c r="J165" i="3"/>
  <c r="J164" i="3"/>
  <c r="BK162" i="3"/>
  <c r="J159" i="3"/>
  <c r="BK156" i="3"/>
  <c r="BK155" i="3"/>
  <c r="J153" i="3"/>
  <c r="BK151" i="3"/>
  <c r="BK149" i="3"/>
  <c r="BK148" i="3"/>
  <c r="J147" i="3"/>
  <c r="J175" i="2"/>
  <c r="J168" i="2"/>
  <c r="J166" i="2"/>
  <c r="J165" i="2"/>
  <c r="BK163" i="2"/>
  <c r="J162" i="2"/>
  <c r="J161" i="2"/>
  <c r="J157" i="2"/>
  <c r="BK156" i="2"/>
  <c r="BK154" i="2"/>
  <c r="BK152" i="2"/>
  <c r="BK150" i="2"/>
  <c r="J146" i="2"/>
  <c r="J140" i="2"/>
  <c r="BK136" i="2"/>
  <c r="J133" i="2"/>
  <c r="BK132" i="2"/>
  <c r="R131" i="2" l="1"/>
  <c r="R130" i="2" s="1"/>
  <c r="R160" i="2"/>
  <c r="T174" i="2"/>
  <c r="R145" i="3"/>
  <c r="T154" i="3"/>
  <c r="T171" i="3"/>
  <c r="P177" i="3"/>
  <c r="P183" i="3"/>
  <c r="P186" i="3"/>
  <c r="P202" i="3"/>
  <c r="BK212" i="3"/>
  <c r="J212" i="3"/>
  <c r="J110" i="3" s="1"/>
  <c r="R212" i="3"/>
  <c r="T215" i="3"/>
  <c r="T237" i="3"/>
  <c r="R242" i="3"/>
  <c r="P251" i="3"/>
  <c r="R257" i="3"/>
  <c r="P266" i="3"/>
  <c r="P270" i="3"/>
  <c r="BK274" i="3"/>
  <c r="BK273" i="3" s="1"/>
  <c r="J273" i="3" s="1"/>
  <c r="J119" i="3" s="1"/>
  <c r="BK131" i="4"/>
  <c r="BK130" i="4" s="1"/>
  <c r="J130" i="4" s="1"/>
  <c r="J101" i="4" s="1"/>
  <c r="BK185" i="4"/>
  <c r="J185" i="4" s="1"/>
  <c r="J103" i="4" s="1"/>
  <c r="BK122" i="5"/>
  <c r="BK121" i="5"/>
  <c r="J121" i="5" s="1"/>
  <c r="J32" i="5" s="1"/>
  <c r="AG99" i="1" s="1"/>
  <c r="T131" i="2"/>
  <c r="T130" i="2" s="1"/>
  <c r="T160" i="2"/>
  <c r="R171" i="2"/>
  <c r="P174" i="2"/>
  <c r="BK154" i="3"/>
  <c r="J154" i="3"/>
  <c r="J101" i="3" s="1"/>
  <c r="BK171" i="3"/>
  <c r="J171" i="3" s="1"/>
  <c r="J102" i="3" s="1"/>
  <c r="T177" i="3"/>
  <c r="BK186" i="3"/>
  <c r="J186" i="3" s="1"/>
  <c r="J107" i="3" s="1"/>
  <c r="BK202" i="3"/>
  <c r="J202" i="3"/>
  <c r="J108" i="3" s="1"/>
  <c r="BK209" i="3"/>
  <c r="J209" i="3" s="1"/>
  <c r="J109" i="3" s="1"/>
  <c r="T209" i="3"/>
  <c r="T212" i="3"/>
  <c r="R215" i="3"/>
  <c r="R237" i="3"/>
  <c r="T242" i="3"/>
  <c r="R251" i="3"/>
  <c r="P257" i="3"/>
  <c r="T266" i="3"/>
  <c r="T270" i="3"/>
  <c r="P274" i="3"/>
  <c r="P273" i="3" s="1"/>
  <c r="T127" i="4"/>
  <c r="T126" i="4" s="1"/>
  <c r="P131" i="4"/>
  <c r="P130" i="4" s="1"/>
  <c r="R185" i="4"/>
  <c r="P122" i="5"/>
  <c r="P121" i="5"/>
  <c r="AU99" i="1" s="1"/>
  <c r="P131" i="2"/>
  <c r="P130" i="2" s="1"/>
  <c r="BK160" i="2"/>
  <c r="J160" i="2" s="1"/>
  <c r="J102" i="2" s="1"/>
  <c r="P171" i="2"/>
  <c r="R174" i="2"/>
  <c r="P145" i="3"/>
  <c r="P154" i="3"/>
  <c r="P171" i="3"/>
  <c r="R177" i="3"/>
  <c r="R183" i="3"/>
  <c r="R186" i="3"/>
  <c r="T202" i="3"/>
  <c r="R209" i="3"/>
  <c r="BK215" i="3"/>
  <c r="J215" i="3"/>
  <c r="J111" i="3" s="1"/>
  <c r="BK233" i="3"/>
  <c r="J233" i="3" s="1"/>
  <c r="J112" i="3" s="1"/>
  <c r="P233" i="3"/>
  <c r="R233" i="3"/>
  <c r="T233" i="3"/>
  <c r="BK237" i="3"/>
  <c r="J237" i="3" s="1"/>
  <c r="J113" i="3" s="1"/>
  <c r="BK242" i="3"/>
  <c r="J242" i="3"/>
  <c r="J114" i="3" s="1"/>
  <c r="BK251" i="3"/>
  <c r="J251" i="3" s="1"/>
  <c r="J115" i="3" s="1"/>
  <c r="BK257" i="3"/>
  <c r="J257" i="3"/>
  <c r="J116" i="3" s="1"/>
  <c r="BK266" i="3"/>
  <c r="J266" i="3" s="1"/>
  <c r="J117" i="3" s="1"/>
  <c r="BK270" i="3"/>
  <c r="J270" i="3"/>
  <c r="J118" i="3" s="1"/>
  <c r="T274" i="3"/>
  <c r="T273" i="3" s="1"/>
  <c r="BK127" i="4"/>
  <c r="J127" i="4" s="1"/>
  <c r="J100" i="4" s="1"/>
  <c r="P127" i="4"/>
  <c r="P126" i="4"/>
  <c r="R131" i="4"/>
  <c r="R130" i="4"/>
  <c r="T185" i="4"/>
  <c r="R122" i="5"/>
  <c r="R121" i="5" s="1"/>
  <c r="BK131" i="2"/>
  <c r="J131" i="2" s="1"/>
  <c r="J100" i="2" s="1"/>
  <c r="P160" i="2"/>
  <c r="P159" i="2"/>
  <c r="BK171" i="2"/>
  <c r="J171" i="2"/>
  <c r="J104" i="2" s="1"/>
  <c r="T171" i="2"/>
  <c r="BK174" i="2"/>
  <c r="J174" i="2"/>
  <c r="J105" i="2" s="1"/>
  <c r="BK145" i="3"/>
  <c r="T145" i="3"/>
  <c r="T144" i="3"/>
  <c r="R154" i="3"/>
  <c r="R171" i="3"/>
  <c r="BK177" i="3"/>
  <c r="J177" i="3"/>
  <c r="J105" i="3" s="1"/>
  <c r="BK183" i="3"/>
  <c r="J183" i="3" s="1"/>
  <c r="J106" i="3" s="1"/>
  <c r="T183" i="3"/>
  <c r="T186" i="3"/>
  <c r="R202" i="3"/>
  <c r="P209" i="3"/>
  <c r="P212" i="3"/>
  <c r="P215" i="3"/>
  <c r="P237" i="3"/>
  <c r="P242" i="3"/>
  <c r="T251" i="3"/>
  <c r="T257" i="3"/>
  <c r="R266" i="3"/>
  <c r="R270" i="3"/>
  <c r="R274" i="3"/>
  <c r="R273" i="3"/>
  <c r="R127" i="4"/>
  <c r="R126" i="4"/>
  <c r="R125" i="4" s="1"/>
  <c r="T131" i="4"/>
  <c r="T130" i="4" s="1"/>
  <c r="P185" i="4"/>
  <c r="T122" i="5"/>
  <c r="T121" i="5"/>
  <c r="E117" i="2"/>
  <c r="J123" i="2"/>
  <c r="F126" i="2"/>
  <c r="BF132" i="2"/>
  <c r="BF141" i="2"/>
  <c r="BF144" i="2"/>
  <c r="BF156" i="2"/>
  <c r="BF161" i="2"/>
  <c r="BF164" i="2"/>
  <c r="BF167" i="2"/>
  <c r="BF173" i="2"/>
  <c r="E131" i="3"/>
  <c r="J137" i="3"/>
  <c r="BF146" i="3"/>
  <c r="BF157" i="3"/>
  <c r="BF164" i="3"/>
  <c r="BF169" i="3"/>
  <c r="BF173" i="3"/>
  <c r="BF185" i="3"/>
  <c r="BF189" i="3"/>
  <c r="BF192" i="3"/>
  <c r="BF195" i="3"/>
  <c r="BF200" i="3"/>
  <c r="BF213" i="3"/>
  <c r="BF222" i="3"/>
  <c r="BF226" i="3"/>
  <c r="BF231" i="3"/>
  <c r="BF232" i="3"/>
  <c r="BF234" i="3"/>
  <c r="BF235" i="3"/>
  <c r="BF239" i="3"/>
  <c r="BF240" i="3"/>
  <c r="BF243" i="3"/>
  <c r="BF247" i="3"/>
  <c r="BF252" i="3"/>
  <c r="BF254" i="3"/>
  <c r="BF256" i="3"/>
  <c r="BF258" i="3"/>
  <c r="BF262" i="3"/>
  <c r="BF264" i="3"/>
  <c r="BF272" i="3"/>
  <c r="BF275" i="3"/>
  <c r="BF276" i="3"/>
  <c r="E85" i="4"/>
  <c r="F94" i="4"/>
  <c r="BF132" i="4"/>
  <c r="BF146" i="4"/>
  <c r="BF151" i="4"/>
  <c r="BF155" i="4"/>
  <c r="BF161" i="4"/>
  <c r="BF166" i="4"/>
  <c r="BF172" i="4"/>
  <c r="BF174" i="4"/>
  <c r="BF177" i="4"/>
  <c r="BF183" i="4"/>
  <c r="BF186" i="4"/>
  <c r="E85" i="5"/>
  <c r="F93" i="5"/>
  <c r="J94" i="5"/>
  <c r="BF125" i="5"/>
  <c r="BF126" i="5"/>
  <c r="BF139" i="5"/>
  <c r="BF140" i="5"/>
  <c r="BF141" i="5"/>
  <c r="BF135" i="2"/>
  <c r="BF137" i="2"/>
  <c r="BF140" i="2"/>
  <c r="BF142" i="2"/>
  <c r="BF143" i="2"/>
  <c r="BF147" i="2"/>
  <c r="BF149" i="2"/>
  <c r="BF153" i="2"/>
  <c r="BF163" i="2"/>
  <c r="BF165" i="2"/>
  <c r="BF166" i="2"/>
  <c r="BF168" i="2"/>
  <c r="BF175" i="2"/>
  <c r="BK177" i="2"/>
  <c r="J177" i="2" s="1"/>
  <c r="J106" i="2" s="1"/>
  <c r="BF147" i="3"/>
  <c r="BF150" i="3"/>
  <c r="BF152" i="3"/>
  <c r="BF153" i="3"/>
  <c r="BF159" i="3"/>
  <c r="BF160" i="3"/>
  <c r="BF161" i="3"/>
  <c r="BF166" i="3"/>
  <c r="BF175" i="3"/>
  <c r="BF178" i="3"/>
  <c r="BF181" i="3"/>
  <c r="BF184" i="3"/>
  <c r="BF194" i="3"/>
  <c r="BF198" i="3"/>
  <c r="BF199" i="3"/>
  <c r="BF203" i="3"/>
  <c r="BF205" i="3"/>
  <c r="BF206" i="3"/>
  <c r="BF210" i="3"/>
  <c r="BF214" i="3"/>
  <c r="BF216" i="3"/>
  <c r="BF220" i="3"/>
  <c r="BF221" i="3"/>
  <c r="BF224" i="3"/>
  <c r="BF230" i="3"/>
  <c r="BF238" i="3"/>
  <c r="BF241" i="3"/>
  <c r="BF244" i="3"/>
  <c r="BF249" i="3"/>
  <c r="BF259" i="3"/>
  <c r="BF263" i="3"/>
  <c r="BF265" i="3"/>
  <c r="BF269" i="3"/>
  <c r="BF271" i="3"/>
  <c r="BF278" i="3"/>
  <c r="BF279" i="3"/>
  <c r="BF281" i="3"/>
  <c r="BK174" i="3"/>
  <c r="J174" i="3" s="1"/>
  <c r="J103" i="3" s="1"/>
  <c r="BK280" i="3"/>
  <c r="J280" i="3"/>
  <c r="J121" i="3" s="1"/>
  <c r="J93" i="4"/>
  <c r="J119" i="4"/>
  <c r="BF129" i="4"/>
  <c r="BF134" i="4"/>
  <c r="BF135" i="4"/>
  <c r="BF137" i="4"/>
  <c r="BF140" i="4"/>
  <c r="BF142" i="4"/>
  <c r="BF145" i="4"/>
  <c r="BF147" i="4"/>
  <c r="BF154" i="4"/>
  <c r="BF157" i="4"/>
  <c r="BF158" i="4"/>
  <c r="BF165" i="4"/>
  <c r="BF170" i="4"/>
  <c r="BF175" i="4"/>
  <c r="BF180" i="4"/>
  <c r="BF182" i="4"/>
  <c r="BF184" i="4"/>
  <c r="F94" i="5"/>
  <c r="J115" i="5"/>
  <c r="BF124" i="5"/>
  <c r="BF127" i="5"/>
  <c r="BF131" i="5"/>
  <c r="BF136" i="5"/>
  <c r="BF133" i="2"/>
  <c r="BF136" i="2"/>
  <c r="BF145" i="2"/>
  <c r="BF148" i="2"/>
  <c r="BF155" i="2"/>
  <c r="BF162" i="2"/>
  <c r="BF170" i="2"/>
  <c r="BF178" i="2"/>
  <c r="BF180" i="2"/>
  <c r="BK169" i="2"/>
  <c r="J169" i="2" s="1"/>
  <c r="J103" i="2" s="1"/>
  <c r="BK179" i="2"/>
  <c r="J179" i="2"/>
  <c r="J107" i="2" s="1"/>
  <c r="F94" i="3"/>
  <c r="BF148" i="3"/>
  <c r="BF151" i="3"/>
  <c r="BF156" i="3"/>
  <c r="BF162" i="3"/>
  <c r="BF170" i="3"/>
  <c r="BF180" i="3"/>
  <c r="BF187" i="3"/>
  <c r="BF190" i="3"/>
  <c r="BF193" i="3"/>
  <c r="BF197" i="3"/>
  <c r="BF201" i="3"/>
  <c r="BF204" i="3"/>
  <c r="BF208" i="3"/>
  <c r="BF217" i="3"/>
  <c r="BF218" i="3"/>
  <c r="BF225" i="3"/>
  <c r="BF228" i="3"/>
  <c r="BF229" i="3"/>
  <c r="BF245" i="3"/>
  <c r="BF246" i="3"/>
  <c r="BF248" i="3"/>
  <c r="BF253" i="3"/>
  <c r="BF260" i="3"/>
  <c r="BF268" i="3"/>
  <c r="F93" i="4"/>
  <c r="BF136" i="4"/>
  <c r="BF138" i="4"/>
  <c r="BF139" i="4"/>
  <c r="BF141" i="4"/>
  <c r="BF143" i="4"/>
  <c r="BF144" i="4"/>
  <c r="BF148" i="4"/>
  <c r="BF150" i="4"/>
  <c r="BF153" i="4"/>
  <c r="BF159" i="4"/>
  <c r="BF160" i="4"/>
  <c r="BF163" i="4"/>
  <c r="BF164" i="4"/>
  <c r="BF167" i="4"/>
  <c r="BF169" i="4"/>
  <c r="BF171" i="4"/>
  <c r="BF176" i="4"/>
  <c r="BF178" i="4"/>
  <c r="J93" i="5"/>
  <c r="BF123" i="5"/>
  <c r="BF128" i="5"/>
  <c r="BF133" i="5"/>
  <c r="BF134" i="5"/>
  <c r="BF134" i="2"/>
  <c r="BF138" i="2"/>
  <c r="BF139" i="2"/>
  <c r="BF146" i="2"/>
  <c r="BF150" i="2"/>
  <c r="BF151" i="2"/>
  <c r="BF152" i="2"/>
  <c r="BF154" i="2"/>
  <c r="BF157" i="2"/>
  <c r="BF158" i="2"/>
  <c r="BF172" i="2"/>
  <c r="BF176" i="2"/>
  <c r="BF149" i="3"/>
  <c r="BF155" i="3"/>
  <c r="BF158" i="3"/>
  <c r="BF163" i="3"/>
  <c r="BF165" i="3"/>
  <c r="BF167" i="3"/>
  <c r="BF168" i="3"/>
  <c r="BF172" i="3"/>
  <c r="BF179" i="3"/>
  <c r="BF182" i="3"/>
  <c r="BF188" i="3"/>
  <c r="BF191" i="3"/>
  <c r="BF196" i="3"/>
  <c r="BF207" i="3"/>
  <c r="BF211" i="3"/>
  <c r="BF219" i="3"/>
  <c r="BF223" i="3"/>
  <c r="BF227" i="3"/>
  <c r="BF236" i="3"/>
  <c r="BF250" i="3"/>
  <c r="BF255" i="3"/>
  <c r="BF261" i="3"/>
  <c r="BF267" i="3"/>
  <c r="BF277" i="3"/>
  <c r="BF128" i="4"/>
  <c r="BF133" i="4"/>
  <c r="BF149" i="4"/>
  <c r="BF152" i="4"/>
  <c r="BF156" i="4"/>
  <c r="BF162" i="4"/>
  <c r="BF168" i="4"/>
  <c r="BF173" i="4"/>
  <c r="BF179" i="4"/>
  <c r="BF181" i="4"/>
  <c r="BF187" i="4"/>
  <c r="BF129" i="5"/>
  <c r="BF130" i="5"/>
  <c r="BF132" i="5"/>
  <c r="BF135" i="5"/>
  <c r="BF137" i="5"/>
  <c r="BF138" i="5"/>
  <c r="F35" i="2"/>
  <c r="AZ96" i="1" s="1"/>
  <c r="F38" i="5"/>
  <c r="BC99" i="1" s="1"/>
  <c r="F38" i="3"/>
  <c r="BC97" i="1" s="1"/>
  <c r="F35" i="5"/>
  <c r="AZ99" i="1" s="1"/>
  <c r="J35" i="5"/>
  <c r="AV99" i="1" s="1"/>
  <c r="F37" i="2"/>
  <c r="BB96" i="1" s="1"/>
  <c r="F35" i="3"/>
  <c r="AZ97" i="1" s="1"/>
  <c r="F39" i="2"/>
  <c r="BD96" i="1" s="1"/>
  <c r="F35" i="4"/>
  <c r="AZ98" i="1" s="1"/>
  <c r="F39" i="5"/>
  <c r="BD99" i="1" s="1"/>
  <c r="AS94" i="1"/>
  <c r="F39" i="4"/>
  <c r="BD98" i="1"/>
  <c r="J35" i="4"/>
  <c r="AV98" i="1"/>
  <c r="F37" i="5"/>
  <c r="BB99" i="1"/>
  <c r="F37" i="3"/>
  <c r="BB97" i="1"/>
  <c r="J35" i="2"/>
  <c r="AV96" i="1"/>
  <c r="F38" i="2"/>
  <c r="BC96" i="1"/>
  <c r="F37" i="4"/>
  <c r="BB98" i="1"/>
  <c r="J35" i="3"/>
  <c r="AV97" i="1"/>
  <c r="F38" i="4"/>
  <c r="BC98" i="1"/>
  <c r="F39" i="3"/>
  <c r="BD97" i="1"/>
  <c r="T159" i="2" l="1"/>
  <c r="R159" i="2"/>
  <c r="T129" i="2"/>
  <c r="P176" i="3"/>
  <c r="R129" i="2"/>
  <c r="P125" i="4"/>
  <c r="AU98" i="1"/>
  <c r="R176" i="3"/>
  <c r="P144" i="3"/>
  <c r="P143" i="3" s="1"/>
  <c r="AU97" i="1" s="1"/>
  <c r="T125" i="4"/>
  <c r="T176" i="3"/>
  <c r="T143" i="3" s="1"/>
  <c r="BK144" i="3"/>
  <c r="P129" i="2"/>
  <c r="AU96" i="1"/>
  <c r="R144" i="3"/>
  <c r="R143" i="3"/>
  <c r="BK159" i="2"/>
  <c r="J159" i="2"/>
  <c r="J101" i="2" s="1"/>
  <c r="BK176" i="3"/>
  <c r="J176" i="3" s="1"/>
  <c r="J104" i="3" s="1"/>
  <c r="J274" i="3"/>
  <c r="J120" i="3"/>
  <c r="BK126" i="4"/>
  <c r="J126" i="4"/>
  <c r="J99" i="4" s="1"/>
  <c r="J131" i="4"/>
  <c r="J102" i="4" s="1"/>
  <c r="J122" i="5"/>
  <c r="J99" i="5" s="1"/>
  <c r="BK130" i="2"/>
  <c r="J130" i="2" s="1"/>
  <c r="J99" i="2" s="1"/>
  <c r="J145" i="3"/>
  <c r="J100" i="3"/>
  <c r="J98" i="5"/>
  <c r="J36" i="3"/>
  <c r="AW97" i="1" s="1"/>
  <c r="AT97" i="1" s="1"/>
  <c r="F36" i="5"/>
  <c r="BA99" i="1"/>
  <c r="J36" i="2"/>
  <c r="AW96" i="1"/>
  <c r="AT96" i="1"/>
  <c r="J36" i="4"/>
  <c r="AW98" i="1"/>
  <c r="AT98" i="1" s="1"/>
  <c r="F36" i="4"/>
  <c r="BA98" i="1" s="1"/>
  <c r="J36" i="5"/>
  <c r="AW99" i="1" s="1"/>
  <c r="AT99" i="1" s="1"/>
  <c r="F36" i="3"/>
  <c r="BA97" i="1"/>
  <c r="BD95" i="1"/>
  <c r="BD94" i="1"/>
  <c r="W33" i="1" s="1"/>
  <c r="AZ95" i="1"/>
  <c r="AV95" i="1" s="1"/>
  <c r="BB95" i="1"/>
  <c r="BB94" i="1" s="1"/>
  <c r="AX94" i="1" s="1"/>
  <c r="F36" i="2"/>
  <c r="BA96" i="1"/>
  <c r="BC95" i="1"/>
  <c r="AY95" i="1"/>
  <c r="BK143" i="3" l="1"/>
  <c r="J143" i="3"/>
  <c r="J98" i="3" s="1"/>
  <c r="J144" i="3"/>
  <c r="J99" i="3" s="1"/>
  <c r="BK129" i="2"/>
  <c r="J129" i="2" s="1"/>
  <c r="J98" i="2" s="1"/>
  <c r="BK125" i="4"/>
  <c r="J125" i="4"/>
  <c r="J41" i="5"/>
  <c r="AN99" i="1"/>
  <c r="BA95" i="1"/>
  <c r="AW95" i="1"/>
  <c r="AT95" i="1" s="1"/>
  <c r="J32" i="4"/>
  <c r="AG98" i="1" s="1"/>
  <c r="AN98" i="1" s="1"/>
  <c r="AU95" i="1"/>
  <c r="AU94" i="1"/>
  <c r="AX95" i="1"/>
  <c r="W31" i="1"/>
  <c r="BC94" i="1"/>
  <c r="W32" i="1"/>
  <c r="AZ94" i="1"/>
  <c r="W29" i="1"/>
  <c r="J98" i="4" l="1"/>
  <c r="J41" i="4"/>
  <c r="AV94" i="1"/>
  <c r="AK29" i="1"/>
  <c r="AY94" i="1"/>
  <c r="BA94" i="1"/>
  <c r="W30" i="1" s="1"/>
  <c r="J32" i="3"/>
  <c r="AG97" i="1" s="1"/>
  <c r="AN97" i="1" s="1"/>
  <c r="J32" i="2"/>
  <c r="AG96" i="1"/>
  <c r="AN96" i="1" s="1"/>
  <c r="J41" i="2" l="1"/>
  <c r="J41" i="3"/>
  <c r="AG95" i="1"/>
  <c r="AN95" i="1"/>
  <c r="AW94" i="1"/>
  <c r="AK30" i="1"/>
  <c r="AG94" i="1" l="1"/>
  <c r="AK26" i="1"/>
  <c r="AK35" i="1" s="1"/>
  <c r="AT94" i="1"/>
  <c r="AN94" i="1" l="1"/>
</calcChain>
</file>

<file path=xl/sharedStrings.xml><?xml version="1.0" encoding="utf-8"?>
<sst xmlns="http://schemas.openxmlformats.org/spreadsheetml/2006/main" count="4178" uniqueCount="949">
  <si>
    <t>Export Komplet</t>
  </si>
  <si>
    <t/>
  </si>
  <si>
    <t>2.0</t>
  </si>
  <si>
    <t>False</t>
  </si>
  <si>
    <t>{c7798cd7-9b15-4ab5-b133-43f3c31e23df}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</si>
  <si>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</si>
  <si>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</si>
  <si>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</si>
  <si>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</si>
  <si>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</si>
  <si>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</si>
  <si>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</si>
  <si>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20010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</si>
  <si>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</si>
  <si>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</si>
  <si>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Areál UPJŠ v Košiciach</t>
  </si>
  <si>
    <t>JKSO:</t>
  </si>
  <si>
    <t>KS:</t>
  </si>
  <si>
    <t>Miesto:</t>
  </si>
  <si>
    <t>Košice, Šrobárova 2</t>
  </si>
  <si>
    <t>Dátum:</t>
  </si>
  <si>
    <t>3. 3. 2020</t>
  </si>
  <si>
    <t>Objednávateľ:</t>
  </si>
  <si>
    <t>IČO:</t>
  </si>
  <si>
    <t>UPJŠ v Košiciach</t>
  </si>
  <si>
    <t>IČ DPH:</t>
  </si>
  <si>
    <t>Zhotoviteľ:</t>
  </si>
  <si>
    <t>Vyplň údaj</t>
  </si>
  <si>
    <t>Projektant:</t>
  </si>
  <si>
    <t>ing.Slávka Antalová, Košice</t>
  </si>
  <si>
    <t>True</t>
  </si>
  <si>
    <t>0,01</t>
  </si>
  <si>
    <t>Spracovateľ:</t>
  </si>
  <si>
    <t>Ing.Ivana Brecková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</si>
  <si>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</si>
  <si>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</si>
  <si>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</si>
  <si>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</si>
  <si>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</si>
  <si>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</si>
  <si>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</si>
  <si>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</si>
  <si>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</si>
  <si>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</si>
  <si>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</si>
  <si>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</si>
  <si>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</si>
  <si>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</si>
  <si>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</si>
  <si>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</si>
  <si>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</si>
  <si>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</si>
  <si>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</si>
  <si>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</si>
  <si>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</si>
  <si>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</si>
  <si>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</si>
  <si>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</si>
  <si>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</si>
  <si>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</si>
  <si>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</si>
  <si>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</si>
  <si>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</si>
  <si>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</si>
  <si>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</si>
  <si>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</si>
  <si>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</si>
  <si>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</si>
  <si>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</si>
  <si>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</si>
  <si>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</si>
  <si>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</si>
  <si>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</si>
  <si>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</si>
  <si>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</si>
  <si>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</si>
  <si>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</si>
  <si>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</si>
  <si>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</si>
  <si>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001</t>
  </si>
  <si>
    <t>Objekt ANATÓMIE, stavebné úpravy III.NP</t>
  </si>
  <si>
    <t>STA</t>
  </si>
  <si>
    <t>1</t>
  </si>
  <si>
    <t>{19d314c7-853c-47f7-9750-e3dbf21bd0d8}</t>
  </si>
  <si>
    <t>/</t>
  </si>
  <si>
    <t>001.1</t>
  </si>
  <si>
    <t>1. Búracie práce</t>
  </si>
  <si>
    <t>Časť</t>
  </si>
  <si>
    <t>2</t>
  </si>
  <si>
    <t>{66d02dc2-fcc7-4163-b9e4-6b80e4879f16}</t>
  </si>
  <si>
    <t>001.2</t>
  </si>
  <si>
    <t>2. Stavebná časť</t>
  </si>
  <si>
    <t>{7092ebeb-de6f-4ca9-bbdc-de1cd20a92a7}</t>
  </si>
  <si>
    <t>001.3</t>
  </si>
  <si>
    <t>3. Elektroinštalácia silnoprúdová</t>
  </si>
  <si>
    <t>{d1f02b7e-645f-4d17-bf88-47ef945ab60a}</t>
  </si>
  <si>
    <t>001.4</t>
  </si>
  <si>
    <t>4. Slaboprúdové rozvody</t>
  </si>
  <si>
    <t>{fd8a3656-50cf-4f50-a710-4a8aa1aff980}</t>
  </si>
  <si>
    <t>KRYCÍ LIST ROZPOČTU</t>
  </si>
  <si>
    <t>Objekt:</t>
  </si>
  <si>
    <t>001 - Objekt ANATÓMIE, stavebné úpravy III.NP</t>
  </si>
  <si>
    <t>Časť:</t>
  </si>
  <si>
    <t>001.1 - 1. Búracie práce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</si>
  <si>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</si>
  <si>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</si>
  <si>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</si>
  <si>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</si>
  <si>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</si>
  <si>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</si>
  <si>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</si>
  <si>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</si>
  <si>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725 - Zdravotechnika - zariaďovacie predmety</t>
  </si>
  <si>
    <t xml:space="preserve">    735 - Ústredné kúrenie - vykurovacie telesá</t>
  </si>
  <si>
    <t xml:space="preserve">    766 - Konštrukcie stolárske</t>
  </si>
  <si>
    <t xml:space="preserve">    776 - Podlahy povlakové</t>
  </si>
  <si>
    <t xml:space="preserve">    783 - Nátery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</si>
  <si>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</si>
  <si>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</si>
  <si>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</si>
  <si>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</si>
  <si>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</si>
  <si>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</si>
  <si>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</si>
  <si>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</si>
  <si>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</si>
  <si>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</si>
  <si>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</si>
  <si>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</si>
  <si>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</si>
  <si>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</si>
  <si>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</si>
  <si>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</si>
  <si>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</si>
  <si>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</si>
  <si>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</si>
  <si>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948922441.S</t>
  </si>
  <si>
    <t>Demontáž  parapetných dosiek kameninových</t>
  </si>
  <si>
    <t>m</t>
  </si>
  <si>
    <t>4</t>
  </si>
  <si>
    <t>-1364260490</t>
  </si>
  <si>
    <t>962031132</t>
  </si>
  <si>
    <t>Búranie priečok alebo vybúranie otvorov plochy nad 4 m2 z tehál pálených, plných alebo dutých hr. do 150 mm,  -0,19600t</t>
  </si>
  <si>
    <t>m2</t>
  </si>
  <si>
    <t>565707636</t>
  </si>
  <si>
    <t>3</t>
  </si>
  <si>
    <t>965081712</t>
  </si>
  <si>
    <t>Búranie dlažieb, bez podklad. lôžka z xylolit., alebo keramických dlaždíc hr. do 10 mm,  -0,02000t</t>
  </si>
  <si>
    <t>169091236</t>
  </si>
  <si>
    <t>966055121</t>
  </si>
  <si>
    <t>Vybúranie častí ríms zo železobetónu vyložených nad 500 mm,  -0,18700t</t>
  </si>
  <si>
    <t>1350832251</t>
  </si>
  <si>
    <t>5</t>
  </si>
  <si>
    <t>968061112.S</t>
  </si>
  <si>
    <t>Vyvesenie dreveného okenného krídla do suti plochy do 1,5 m2, -0,01200t</t>
  </si>
  <si>
    <t>ks</t>
  </si>
  <si>
    <t>480208846</t>
  </si>
  <si>
    <t>6</t>
  </si>
  <si>
    <t>968061125.S</t>
  </si>
  <si>
    <t>Vyvesenie dreveného dverného krídla do suti plochy do 2 m2, -0,02400t</t>
  </si>
  <si>
    <t>-1439314171</t>
  </si>
  <si>
    <t>7</t>
  </si>
  <si>
    <t>968062356.S</t>
  </si>
  <si>
    <t>Vybúranie drevených rámov okien dvojitých alebo zdvojených, plochy do 4 m2,  -0,05400t</t>
  </si>
  <si>
    <t>1826692091</t>
  </si>
  <si>
    <t>8</t>
  </si>
  <si>
    <t>968072455.S</t>
  </si>
  <si>
    <t>Vybúranie kovových dverových zárubní plochy do 2 m2,  -0,07600t</t>
  </si>
  <si>
    <t>-890595476</t>
  </si>
  <si>
    <t>968072456.S</t>
  </si>
  <si>
    <t>Vybúranie kovových dverových zárubní plochy nad 2 m2,  -0,06300t</t>
  </si>
  <si>
    <t>-1128029385</t>
  </si>
  <si>
    <t>10</t>
  </si>
  <si>
    <t>971033381</t>
  </si>
  <si>
    <t>Vybúranie otvoru v murive tehl. plochy do 0,09 m2 hr. do 900 mm,  -0,15900t</t>
  </si>
  <si>
    <t>305273061</t>
  </si>
  <si>
    <t>11</t>
  </si>
  <si>
    <t>971033631</t>
  </si>
  <si>
    <t>Vybúranie otvorov v murive tehl. plochy do 4 m2 hr. do 150 mm,  -0,27000t</t>
  </si>
  <si>
    <t>1375237652</t>
  </si>
  <si>
    <t>12</t>
  </si>
  <si>
    <t>971055003</t>
  </si>
  <si>
    <t>Rezanie konštrukcií zo železobetónu hr. panelu 100 mm pílou -0,01200t</t>
  </si>
  <si>
    <t>-1305381469</t>
  </si>
  <si>
    <t>13</t>
  </si>
  <si>
    <t>974031164</t>
  </si>
  <si>
    <t>Vysekávanie rýh v akomkoľvek murive tehlovom na akúkoľvek maltu do hĺbky 150 mm a š. do 150 mm,  -0,04000t</t>
  </si>
  <si>
    <t>-605320818</t>
  </si>
  <si>
    <t>14</t>
  </si>
  <si>
    <t>974042564</t>
  </si>
  <si>
    <t>Vysekanie rýh v betónovej dlažbe do hĺbky 150 mm a šírky do 150 mm,  -0,05000t</t>
  </si>
  <si>
    <t>1518768607</t>
  </si>
  <si>
    <t>15</t>
  </si>
  <si>
    <t>974083103</t>
  </si>
  <si>
    <t>Rezanie betónových mazanín existujúcich nevystužených hĺbky nad 100 do 150 mm</t>
  </si>
  <si>
    <t>-251630706</t>
  </si>
  <si>
    <t>16</t>
  </si>
  <si>
    <t>978011121</t>
  </si>
  <si>
    <t>Otlčenie omietok stropov vnútorných vápenných alebo vápennocementových v rozsahu do 10 %,  -0,00400t</t>
  </si>
  <si>
    <t>-1840666421</t>
  </si>
  <si>
    <t>17</t>
  </si>
  <si>
    <t>978013121</t>
  </si>
  <si>
    <t>Otlčenie omietok stien vnútorných vápenných alebo vápennocementových v rozsahu do 10 %,  -0,00400t</t>
  </si>
  <si>
    <t>1869321044</t>
  </si>
  <si>
    <t>18</t>
  </si>
  <si>
    <t>978059531</t>
  </si>
  <si>
    <t>Odsekanie a odobratie obkladov stien z obkladačiek vnútorných vrátane podkladovej omietky nad 2 m2,  -0,06800t</t>
  </si>
  <si>
    <t>-416522050</t>
  </si>
  <si>
    <t>19</t>
  </si>
  <si>
    <t>978999999</t>
  </si>
  <si>
    <t>Demontáž drev.rámov. žalúzií</t>
  </si>
  <si>
    <t>-97131424</t>
  </si>
  <si>
    <t>979011131</t>
  </si>
  <si>
    <t>Zvislá doprava sutiny po schodoch ručne do 3,5 m</t>
  </si>
  <si>
    <t>t</t>
  </si>
  <si>
    <t>-2048837453</t>
  </si>
  <si>
    <t>21</t>
  </si>
  <si>
    <t>979011141</t>
  </si>
  <si>
    <t>Príplatok za každých ďalších 3,5 m</t>
  </si>
  <si>
    <t>553040968</t>
  </si>
  <si>
    <t>22</t>
  </si>
  <si>
    <t>979081111</t>
  </si>
  <si>
    <t>Odvoz sutiny a vybúraných hmôt na skládku do 1 km</t>
  </si>
  <si>
    <t>-441898296</t>
  </si>
  <si>
    <t>23</t>
  </si>
  <si>
    <t>979081121</t>
  </si>
  <si>
    <t>Odvoz sutiny a vybúraných hmôt na skládku za každý ďalší 1 km</t>
  </si>
  <si>
    <t>1110230229</t>
  </si>
  <si>
    <t>24</t>
  </si>
  <si>
    <t>979082111</t>
  </si>
  <si>
    <t>Vnútrostavenisková doprava sutiny a vybúraných hmôt do 10 m</t>
  </si>
  <si>
    <t>1052527014</t>
  </si>
  <si>
    <t>25</t>
  </si>
  <si>
    <t>979082121</t>
  </si>
  <si>
    <t>Vnútrostavenisková doprava sutiny a vybúraných hmôt za každých ďalších 5 m</t>
  </si>
  <si>
    <t>-2018099181</t>
  </si>
  <si>
    <t>26</t>
  </si>
  <si>
    <t>979086112</t>
  </si>
  <si>
    <t>Nakladanie alebo prekladanie na dopravný prostriedok pri vodorovnej doprave sutiny a vybúraných hmôt</t>
  </si>
  <si>
    <t>1898820798</t>
  </si>
  <si>
    <t>27</t>
  </si>
  <si>
    <t>979089012</t>
  </si>
  <si>
    <t>Poplatok za skladovanie</t>
  </si>
  <si>
    <t>730531320</t>
  </si>
  <si>
    <t>PSV</t>
  </si>
  <si>
    <t>Práce a dodávky PSV</t>
  </si>
  <si>
    <t>725</t>
  </si>
  <si>
    <t>Zdravotechnika - zariaďovacie predmety</t>
  </si>
  <si>
    <t>28</t>
  </si>
  <si>
    <t>725110815.S</t>
  </si>
  <si>
    <t>Demontáž záchoda splachovacieho s nádržou alebo s tlakovým splachovačom, na ďalšie použitie</t>
  </si>
  <si>
    <t>súb.</t>
  </si>
  <si>
    <t>113569694</t>
  </si>
  <si>
    <t>29</t>
  </si>
  <si>
    <t>725210821.S</t>
  </si>
  <si>
    <t>Demontáž umývadiel alebo umývadielok bez výtokovej armatúry,  -0,01946t</t>
  </si>
  <si>
    <t>338312367</t>
  </si>
  <si>
    <t>30</t>
  </si>
  <si>
    <t>725210822.S</t>
  </si>
  <si>
    <t>Demontáž umývadiel alebo umývadielok bez výtokovej armatúry, na ďalšie použitie</t>
  </si>
  <si>
    <t>727410427</t>
  </si>
  <si>
    <t>31</t>
  </si>
  <si>
    <t>725820810.S</t>
  </si>
  <si>
    <t>Demontáž batérie drezovej, umývadlovej nástennej,  -0,0026t</t>
  </si>
  <si>
    <t>1518657234</t>
  </si>
  <si>
    <t>32</t>
  </si>
  <si>
    <t>725840870.S</t>
  </si>
  <si>
    <t>Demontáž batérie vaňovej, sprchovej nástennej,  -0,00225t</t>
  </si>
  <si>
    <t>-2113502158</t>
  </si>
  <si>
    <t>33</t>
  </si>
  <si>
    <t>725840873.S</t>
  </si>
  <si>
    <t>Demontáž príslušenstva pre sprchové batérie, držiak na sprchu,  -0,00113t</t>
  </si>
  <si>
    <t>-1658117781</t>
  </si>
  <si>
    <t>34</t>
  </si>
  <si>
    <t>725860820.S</t>
  </si>
  <si>
    <t>Demontáž jednoduchej zápachovej uzávierky pre zariaďovacie predmety, umývadlá, drezy, práčky  -0,00085t</t>
  </si>
  <si>
    <t>-2141925012</t>
  </si>
  <si>
    <t>35</t>
  </si>
  <si>
    <t>725860822.S</t>
  </si>
  <si>
    <t>Demontáž zápachovej uzávierky pre zariaďovacie predmety, vane, sprchy  -0,00122t</t>
  </si>
  <si>
    <t>-1129701881</t>
  </si>
  <si>
    <t>735</t>
  </si>
  <si>
    <t>Ústredné kúrenie - vykurovacie telesá</t>
  </si>
  <si>
    <t>36</t>
  </si>
  <si>
    <t>735121810</t>
  </si>
  <si>
    <t>Demontáž radiátorov oceľových článkových,  -0,01057t</t>
  </si>
  <si>
    <t>-1730187286</t>
  </si>
  <si>
    <t>766</t>
  </si>
  <si>
    <t>Konštrukcie stolárske</t>
  </si>
  <si>
    <t>37</t>
  </si>
  <si>
    <t>766662811.S</t>
  </si>
  <si>
    <t>Demontáž dverného krídla, dokovanie prahu dverí jednokrídlových,  -0,00100t</t>
  </si>
  <si>
    <t>1545209421</t>
  </si>
  <si>
    <t>38</t>
  </si>
  <si>
    <t>766662812.S</t>
  </si>
  <si>
    <t>Demontáž dverného krídla, dokovanie prahu dverí dvojkrídlových,  -0,00200t</t>
  </si>
  <si>
    <t>-1940118681</t>
  </si>
  <si>
    <t>776</t>
  </si>
  <si>
    <t>Podlahy povlakové</t>
  </si>
  <si>
    <t>39</t>
  </si>
  <si>
    <t>776401800</t>
  </si>
  <si>
    <t>Demontáž soklíkov alebo líšt</t>
  </si>
  <si>
    <t>1783231687</t>
  </si>
  <si>
    <t>40</t>
  </si>
  <si>
    <t>776511810</t>
  </si>
  <si>
    <t>Odstránenie povlakových podláh z nášľapnej plochy lepených bez podložky,  -0,00100t</t>
  </si>
  <si>
    <t>1408226478</t>
  </si>
  <si>
    <t>783</t>
  </si>
  <si>
    <t>Nátery</t>
  </si>
  <si>
    <t>41</t>
  </si>
  <si>
    <t>783802822</t>
  </si>
  <si>
    <t>Odstránenie starých náterov z omietok opálením s obrúsením stien</t>
  </si>
  <si>
    <t>1795072964</t>
  </si>
  <si>
    <t>HZS</t>
  </si>
  <si>
    <t>Hodinové zúčtovacie sadzby</t>
  </si>
  <si>
    <t>42</t>
  </si>
  <si>
    <t>HZS000111.S</t>
  </si>
  <si>
    <t>Ostatné búracie a vyvolané práce</t>
  </si>
  <si>
    <t>hod</t>
  </si>
  <si>
    <t>512</t>
  </si>
  <si>
    <t>-521877036</t>
  </si>
  <si>
    <t>001.2 - 2. Stavebná časť</t>
  </si>
  <si>
    <t xml:space="preserve">    3 - Zvislé a kompletné konštrukcie</t>
  </si>
  <si>
    <t xml:space="preserve">    6 - Úpravy povrchov, podlahy, osadenie</t>
  </si>
  <si>
    <t xml:space="preserve">    99 - Presun hmôt HSV</t>
  </si>
  <si>
    <t xml:space="preserve">    711 - Izolácie proti vode a vlhkosti</t>
  </si>
  <si>
    <t xml:space="preserve">    722 - Zdravotechnika - vnútorný vodovod</t>
  </si>
  <si>
    <t xml:space="preserve">    763 - Konštrukcie - drevostavby</t>
  </si>
  <si>
    <t xml:space="preserve">    764 - Konštrukcie klampiarske</t>
  </si>
  <si>
    <t xml:space="preserve">    767 - Konštrukcie doplnkové kovové</t>
  </si>
  <si>
    <t xml:space="preserve">    771 - Podlahy z dlaždíc</t>
  </si>
  <si>
    <t xml:space="preserve">    781 - Obklady</t>
  </si>
  <si>
    <t xml:space="preserve">    784 - Maľby</t>
  </si>
  <si>
    <t xml:space="preserve">    786 - Čalúnnické práce</t>
  </si>
  <si>
    <t>M - Práce a dodávky M</t>
  </si>
  <si>
    <t xml:space="preserve">    21-M - Elektromontáže</t>
  </si>
  <si>
    <t>Zvislé a kompletné konštrukcie</t>
  </si>
  <si>
    <t>317165122</t>
  </si>
  <si>
    <t>Prekladový trámec YTONG šírky 150 mm, výšky 124 mm, dĺžky 1300 mm</t>
  </si>
  <si>
    <t>353620783</t>
  </si>
  <si>
    <t>340238235</t>
  </si>
  <si>
    <t>Zamurovanie otvorov plochy od 0,25 do 1 m2 tvárnicami YTONG (150x599x249)</t>
  </si>
  <si>
    <t>173077670</t>
  </si>
  <si>
    <t>340239235</t>
  </si>
  <si>
    <t>Zamurovanie otvorov plochy nad 1 do 4 m2 tvárnicami YTONG (150x599x249)</t>
  </si>
  <si>
    <t>-1212539301</t>
  </si>
  <si>
    <t>340239240</t>
  </si>
  <si>
    <t>Zamurovanie otvorov plochy nad 1 do 4 m2 tvárnicami YTONG (450x499x249)</t>
  </si>
  <si>
    <t>-2055277753</t>
  </si>
  <si>
    <t>340291112</t>
  </si>
  <si>
    <t>Dodatočné ukotvenie priečok montážnou polyuretanovou penou hr. priečky nad 100 mm</t>
  </si>
  <si>
    <t>-1022457520</t>
  </si>
  <si>
    <t>340291122</t>
  </si>
  <si>
    <t>Dodatočné ukotvenie priečok k tehelným konštrukciam plochými nerezovými kotvami hr. priečky nad 100 mm</t>
  </si>
  <si>
    <t>1157204854</t>
  </si>
  <si>
    <t>342272104</t>
  </si>
  <si>
    <t>Priečky z tvárnic YTONG hr. 150 mm P2-500 hladkých, na MVC a maltu YTONG (150x249x599)</t>
  </si>
  <si>
    <t>1771910660</t>
  </si>
  <si>
    <t>349231811</t>
  </si>
  <si>
    <t>Primurovka osteni vo vybúraných otvoroch nad 80 do 150 mm</t>
  </si>
  <si>
    <t>1716303132</t>
  </si>
  <si>
    <t>Úpravy povrchov, podlahy, osadenie</t>
  </si>
  <si>
    <t>610991111.S</t>
  </si>
  <si>
    <t>Zakrývanie výplní vnútorných okenných otvorov, predmetov a konštrukcií</t>
  </si>
  <si>
    <t>1700857758</t>
  </si>
  <si>
    <t>611421231</t>
  </si>
  <si>
    <t>Oprava vnútorných vápenných omietok stropov železobetónových rovných tvárnicových a klenieb, opravovaná plocha nad 5 do 10 %,štuková</t>
  </si>
  <si>
    <t>-1231768472</t>
  </si>
  <si>
    <t>611425531</t>
  </si>
  <si>
    <t>Omietka rýh v stropoch maltou vápennou šírky do 150 mm omietkou štukovou</t>
  </si>
  <si>
    <t>1286424134</t>
  </si>
  <si>
    <t>612421231</t>
  </si>
  <si>
    <t>Oprava vnútorných vápenných omietok stien, opravovaná plocha nad 5 do 10 %,štuková</t>
  </si>
  <si>
    <t>1738021568</t>
  </si>
  <si>
    <t>612423531</t>
  </si>
  <si>
    <t>Omietka rýh v stenách maltou vápennou šírky ryhy do 150 mm omietkou štukovou</t>
  </si>
  <si>
    <t>-161428285</t>
  </si>
  <si>
    <t>612425939</t>
  </si>
  <si>
    <t>Omietka vápenná vnútorného ostenia okenného alebo dverného štuková+vysprávky</t>
  </si>
  <si>
    <t>978257661</t>
  </si>
  <si>
    <t>612460121.S</t>
  </si>
  <si>
    <t>Príprava vnútorného podkladu stien penetráciou základnou</t>
  </si>
  <si>
    <t>1129048493</t>
  </si>
  <si>
    <t>612460241.S</t>
  </si>
  <si>
    <t>Vnútorná omietka stien vápennocementová jadrová (hrubá), hr. 10 mm (po otlčení pôvod.keram. obkladu)</t>
  </si>
  <si>
    <t>-1139558794</t>
  </si>
  <si>
    <t>612460385.S</t>
  </si>
  <si>
    <t>Vnútorná omietka stien vápennocementová štuková (jemná), hr. 5 mm</t>
  </si>
  <si>
    <t>411048328</t>
  </si>
  <si>
    <t>612481119.S</t>
  </si>
  <si>
    <t>Potiahnutie vnútorných stien sklotextílnou mriežkou s celoplošným prilepením</t>
  </si>
  <si>
    <t>-347069591</t>
  </si>
  <si>
    <t>642944121.S</t>
  </si>
  <si>
    <t>Dodatočná montáž oceľovej dverovej zárubne, plochy otvoru do 2,5 m2</t>
  </si>
  <si>
    <t>1382251564</t>
  </si>
  <si>
    <t>M</t>
  </si>
  <si>
    <t>553310008700</t>
  </si>
  <si>
    <t>Zárubňa oceľová CgU šxvxhr 800x1970x160 mm L     "D2"</t>
  </si>
  <si>
    <t>1539382818</t>
  </si>
  <si>
    <t>553310008800</t>
  </si>
  <si>
    <t>Zárubňa oceľová CgU šxvxhr 800x1970x160 mm P     "D2"</t>
  </si>
  <si>
    <t>1336483334</t>
  </si>
  <si>
    <t>642944221.S</t>
  </si>
  <si>
    <t>Dodatočná montáž oceľovej dverovej zárubne, plochy otvoru 2,5 - 4,5 m2</t>
  </si>
  <si>
    <t>-1082463997</t>
  </si>
  <si>
    <t>553310009401</t>
  </si>
  <si>
    <t>Zárubňa oceľová CgU šxvxhr 1550x1970x160 mm     "D4"</t>
  </si>
  <si>
    <t>-546519741</t>
  </si>
  <si>
    <t>553310009402</t>
  </si>
  <si>
    <t>Zárubňa oceľová CgU šxvxhr 1600x1970x160 mm     "D1"</t>
  </si>
  <si>
    <t>-1692668201</t>
  </si>
  <si>
    <t>941955003.S</t>
  </si>
  <si>
    <t>Lešenie ľahké pracovné pomocné s výškou lešeňovej podlahy nad 1,90 do 2,50 m</t>
  </si>
  <si>
    <t>-126094392</t>
  </si>
  <si>
    <t>952901111.S</t>
  </si>
  <si>
    <t>Vyčistenie budov pri výške podlaží do 4 m</t>
  </si>
  <si>
    <t>1737497345</t>
  </si>
  <si>
    <t>99</t>
  </si>
  <si>
    <t>Presun hmôt HSV</t>
  </si>
  <si>
    <t>999281111</t>
  </si>
  <si>
    <t>Presun hmôt pre opravy a údržbu objektov vrátane vonkajších plášťov výšky do 25 m</t>
  </si>
  <si>
    <t>1191442692</t>
  </si>
  <si>
    <t>711</t>
  </si>
  <si>
    <t>Izolácie proti vode a vlhkosti</t>
  </si>
  <si>
    <t>711210120.S</t>
  </si>
  <si>
    <t>Zhotovenie dvojnásobného izol. náteru pod keramické obklady v interiéri na ploche vodorovnej</t>
  </si>
  <si>
    <t>-324137958</t>
  </si>
  <si>
    <t>245660000550</t>
  </si>
  <si>
    <t>Náter hydroizolačný Sikalastic 220 W, balenie 16 kg</t>
  </si>
  <si>
    <t>kg</t>
  </si>
  <si>
    <t>-1703437055</t>
  </si>
  <si>
    <t>711210125.S</t>
  </si>
  <si>
    <t>Zhotovenie dvojnásobného izol. náteru pod keramické obklady v interiéri na ploche zvislej</t>
  </si>
  <si>
    <t>-781875526</t>
  </si>
  <si>
    <t>1535976752</t>
  </si>
  <si>
    <t>998711202.S</t>
  </si>
  <si>
    <t>Presun hmôt pre izoláciu proti vode v objektoch výšky nad 6 do 12 m</t>
  </si>
  <si>
    <t>%</t>
  </si>
  <si>
    <t>-1754516580</t>
  </si>
  <si>
    <t>722</t>
  </si>
  <si>
    <t>Zdravotechnika - vnútorný vodovod</t>
  </si>
  <si>
    <t>72225PC01</t>
  </si>
  <si>
    <t>Premiestnenie hydrantu-demontáž hydr.skrine DN25-30m, demontáž prípoj.potrubia, uloženie potrubia+izolácia do podlahy (6m)+kolená, opätovná montáž hydrantu     "H"</t>
  </si>
  <si>
    <t>897341075</t>
  </si>
  <si>
    <t>998722202.S</t>
  </si>
  <si>
    <t>Presun hmôt pre vnútorný vodovod v objektoch výšky nad 6 do 12 m</t>
  </si>
  <si>
    <t>1123784809</t>
  </si>
  <si>
    <t>725119307.S</t>
  </si>
  <si>
    <t>Montáž záchodovej misy keramickej kombinovanej s rovným odpadom (pôvodné wc)</t>
  </si>
  <si>
    <t>1878815780</t>
  </si>
  <si>
    <t>725219401.S</t>
  </si>
  <si>
    <t>Montáž umývadla keramického na skrutky do muriva, bez výtokovej armatúry (4ks pôvodné umývadlá)</t>
  </si>
  <si>
    <t>-563718306</t>
  </si>
  <si>
    <t>642110004300.S</t>
  </si>
  <si>
    <t>Umývadlo keramické bežný typ</t>
  </si>
  <si>
    <t>537106967</t>
  </si>
  <si>
    <t>725241112.S</t>
  </si>
  <si>
    <t>Montáž sprchovej vaničky akrylátovej štvorcovej 900x900 mm</t>
  </si>
  <si>
    <t>90114618</t>
  </si>
  <si>
    <t>554230002100.S</t>
  </si>
  <si>
    <t>Sprchová vanička štvorcová akrylátová s nožičkami rozmer 900x900 mm</t>
  </si>
  <si>
    <t>2030392426</t>
  </si>
  <si>
    <t>725829201.S</t>
  </si>
  <si>
    <t>Montáž batérie umývadlovej a drezovej nástennej pákovej alebo klasickej s mechanickým ovládaním (4ks pôvodné batérie)</t>
  </si>
  <si>
    <t>-1476873649</t>
  </si>
  <si>
    <t>551450000200.S</t>
  </si>
  <si>
    <t>Batéria drezová nástenná jednopáková, chróm</t>
  </si>
  <si>
    <t>213930164</t>
  </si>
  <si>
    <t>725849201.S</t>
  </si>
  <si>
    <t>Montáž batérie sprchovej nástennej pákovej, klasickej (pôvodná batéria)</t>
  </si>
  <si>
    <t>-716254527</t>
  </si>
  <si>
    <t>43</t>
  </si>
  <si>
    <t>725849205.S</t>
  </si>
  <si>
    <t>Montáž batérie sprchovej nástennej, držiak sprchy s nastaviteľnou výškou sprchy (pôvodný držiak)</t>
  </si>
  <si>
    <t>-1243970404</t>
  </si>
  <si>
    <t>44</t>
  </si>
  <si>
    <t>725869300.S</t>
  </si>
  <si>
    <t>Montáž zápachovej uzávierky pre zariaďovacie predmety, umývadlovej do D 32</t>
  </si>
  <si>
    <t>-407151080</t>
  </si>
  <si>
    <t>45</t>
  </si>
  <si>
    <t>551620005300.S</t>
  </si>
  <si>
    <t>Zápachová uzávierka - sifón umývadlový a bidetový DN 32</t>
  </si>
  <si>
    <t>-2013496480</t>
  </si>
  <si>
    <t>46</t>
  </si>
  <si>
    <t>725869340.S</t>
  </si>
  <si>
    <t>Montáž zápachovej uzávierky pre zariaďovacie predmety, sprchovej do D 50</t>
  </si>
  <si>
    <t>1699965808</t>
  </si>
  <si>
    <t>47</t>
  </si>
  <si>
    <t>551620003400.S</t>
  </si>
  <si>
    <t>Zápachová uzávierka sprchových vaničiek DN 40/50</t>
  </si>
  <si>
    <t>577804279</t>
  </si>
  <si>
    <t>48</t>
  </si>
  <si>
    <t>725999999</t>
  </si>
  <si>
    <t>Ostatné práce- vyvŕtanie otvorov dl.1000mm DN50 - 2ks, potrubie PVC DN 25- 2,5m, kolená, príslušenstvo...napojenie na jestvujúce rozvody</t>
  </si>
  <si>
    <t>súb</t>
  </si>
  <si>
    <t>1253464631</t>
  </si>
  <si>
    <t>49</t>
  </si>
  <si>
    <t>998725202.S</t>
  </si>
  <si>
    <t>Presun hmôt pre zariaďovacie predmety v objektoch výšky nad 6 do 12 m</t>
  </si>
  <si>
    <t>244605551</t>
  </si>
  <si>
    <t>50</t>
  </si>
  <si>
    <t>735127110</t>
  </si>
  <si>
    <t>Vykurovacie telesá oceľové článkové odpojenie a pripojenie po náteri</t>
  </si>
  <si>
    <t>-2013013548</t>
  </si>
  <si>
    <t>51</t>
  </si>
  <si>
    <t>735128110</t>
  </si>
  <si>
    <t>Vykurovacie telesá oceľové článkové tlakové skúšky vodou telies článkových</t>
  </si>
  <si>
    <t>498395090</t>
  </si>
  <si>
    <t>52</t>
  </si>
  <si>
    <t>735191905</t>
  </si>
  <si>
    <t>Ostatné opravy vykurovacích telies, odvzdušnenie telesa</t>
  </si>
  <si>
    <t>-1125157895</t>
  </si>
  <si>
    <t>53</t>
  </si>
  <si>
    <t>735191910</t>
  </si>
  <si>
    <t>Napustenie vody do vykurovacieho systému vrátane potrubia o v. pl. vykurovacích telies</t>
  </si>
  <si>
    <t>-565065005</t>
  </si>
  <si>
    <t>54</t>
  </si>
  <si>
    <t>735192912</t>
  </si>
  <si>
    <t>Spätná montáž vykurovacích telies článkových oceľových</t>
  </si>
  <si>
    <t>-713777322</t>
  </si>
  <si>
    <t>55</t>
  </si>
  <si>
    <t>998735202</t>
  </si>
  <si>
    <t>Presun hmôt pre vykurovacie telesá v objektoch výšky nad 6 do 12 m</t>
  </si>
  <si>
    <t>452870712</t>
  </si>
  <si>
    <t>763</t>
  </si>
  <si>
    <t>Konštrukcie - drevostavby</t>
  </si>
  <si>
    <t>56</t>
  </si>
  <si>
    <t>763138282</t>
  </si>
  <si>
    <t>Akustický podhľad  kazetový 600x600mm SDK  perforovaný na oceľovej konštrukci, farba biela</t>
  </si>
  <si>
    <t>322874140</t>
  </si>
  <si>
    <t>57</t>
  </si>
  <si>
    <t>998763403</t>
  </si>
  <si>
    <t>Presun hmôt pre sádrokartónové konštrukcie v stavbách(objektoch )výšky od 7 do 24 m</t>
  </si>
  <si>
    <t>1591028583</t>
  </si>
  <si>
    <t>764</t>
  </si>
  <si>
    <t>Konštrukcie klampiarske</t>
  </si>
  <si>
    <t>58</t>
  </si>
  <si>
    <t>7644107301</t>
  </si>
  <si>
    <t xml:space="preserve">Oplechovanie parapetov z hliníkového farebného Al plechu, vrátane rohov r.š. 200 mm, plast.koncovky </t>
  </si>
  <si>
    <t>381401134</t>
  </si>
  <si>
    <t>59</t>
  </si>
  <si>
    <t>998764202</t>
  </si>
  <si>
    <t>Presun hmôt pre konštrukcie klampiarske v objektoch výšky nad 6 do 12 m</t>
  </si>
  <si>
    <t>38457433</t>
  </si>
  <si>
    <t>60</t>
  </si>
  <si>
    <t>766621265.S9</t>
  </si>
  <si>
    <t>Montáž okien drevených, vypenenie PUR penou</t>
  </si>
  <si>
    <t>122423053</t>
  </si>
  <si>
    <t>61</t>
  </si>
  <si>
    <t>6111100168O1</t>
  </si>
  <si>
    <t>Drevené okno trojkrídlové v/š 2180/1600mm, vrstvený drev.eurohranol, profil 68mm, izol.dvojsklo 4-16-4, hr.24mm, celoobvod.kovanie, kľučka, drevené obloženie vnút.ostenia     "O1"</t>
  </si>
  <si>
    <t>1266751451</t>
  </si>
  <si>
    <t>62</t>
  </si>
  <si>
    <t>6111100168O2</t>
  </si>
  <si>
    <t>Drevené okno trojkrídlové v/š 2180/1450mm, vrstvený drev.eurohranol, profil 68mm, izol.dvojsklo 4-16-4, hr.24mm, celoobvod.kovanie, kľučka, drevené obloženie vnút.ostenia     "O2"</t>
  </si>
  <si>
    <t>1750506243</t>
  </si>
  <si>
    <t>63</t>
  </si>
  <si>
    <t>6111100168O3</t>
  </si>
  <si>
    <t>Drevené okno dvojkrídlové v/š 1500/650mm, vrstvený drev.eurohranol, profil 68mm, izol.dvojsklo 4-16-4, hr.24mm, celoobvod.kovanie, kľučka, drevené obloženie vnút.ostenia     "O3"</t>
  </si>
  <si>
    <t>1960033764</t>
  </si>
  <si>
    <t>64</t>
  </si>
  <si>
    <t>766662113.S</t>
  </si>
  <si>
    <t>Montáž dverového krídla jednokrídlového do existujúcej zárubne, vrátane kovania</t>
  </si>
  <si>
    <t>-1670373597</t>
  </si>
  <si>
    <t>65</t>
  </si>
  <si>
    <t>549150000601</t>
  </si>
  <si>
    <t>Kovanie - štítky, kľučky, zámok pre jednokrídlové dvere (podľa výberu investora)</t>
  </si>
  <si>
    <t>-318721884</t>
  </si>
  <si>
    <t>66</t>
  </si>
  <si>
    <t>6116100029D2</t>
  </si>
  <si>
    <t>Dvere vnútorné jednokrídlové, š/v 800/1970mm, výplň DTD doska, povrch CPL laminát, mechanicky odolné plné, farba biela     "D2"</t>
  </si>
  <si>
    <t>1156174581</t>
  </si>
  <si>
    <t>67</t>
  </si>
  <si>
    <t>6116100029D3</t>
  </si>
  <si>
    <t>Dvere vnútorné jednokrídlové, š/v 950/1970mm, výplň DTD doska, povrch CPL laminát, mechanicky odolné plné, farba biela     "D3"</t>
  </si>
  <si>
    <t>1142413041</t>
  </si>
  <si>
    <t>68</t>
  </si>
  <si>
    <t>6116100029K</t>
  </si>
  <si>
    <t>Dvere vnútorné jednokrídlové, š/v 650/1970mm, jestvujúce-naceniť repasiu!!!    "K"</t>
  </si>
  <si>
    <t>106752514</t>
  </si>
  <si>
    <t>69</t>
  </si>
  <si>
    <t>766662133.S</t>
  </si>
  <si>
    <t>Montáž dverového krídla dvojkrídlového do existujúcej zárubne, vrátane kovania</t>
  </si>
  <si>
    <t>-2139509707</t>
  </si>
  <si>
    <t>70</t>
  </si>
  <si>
    <t>549150000602</t>
  </si>
  <si>
    <t>Kovanie - štítky, kľučky, zámok pre dvojkrídlové dvere (podľa výberu investora)</t>
  </si>
  <si>
    <t>-783315944</t>
  </si>
  <si>
    <t>71</t>
  </si>
  <si>
    <t>6116100029D1</t>
  </si>
  <si>
    <t>Dvere vnútorné dvojkrídlové, š/v 1600/1970mm, výplň DTD doska, povrch CPL laminát, mechanicky odolné plné, farba biela     "D1"</t>
  </si>
  <si>
    <t>113910228</t>
  </si>
  <si>
    <t>72</t>
  </si>
  <si>
    <t>6116100029D4</t>
  </si>
  <si>
    <t>Dvere vnútorné dvojkrídlové, š/v 1550/1970mm, kazetové, jestvujúce-naceniť repasiu!!!  (el.zámka riešená v časti Slaboprúd)    "D4"</t>
  </si>
  <si>
    <t>1984845676</t>
  </si>
  <si>
    <t>73</t>
  </si>
  <si>
    <t>766694111.S</t>
  </si>
  <si>
    <t>Montáž parapetnej dosky drevenej šírky do 300 mm, dĺžky do 1000 mm</t>
  </si>
  <si>
    <t>-858200495</t>
  </si>
  <si>
    <t>74</t>
  </si>
  <si>
    <t>766694112.S</t>
  </si>
  <si>
    <t>Montáž parapetnej dosky drevenej šírky do 300 mm, dĺžky 1000-1600 mm</t>
  </si>
  <si>
    <t>1717611418</t>
  </si>
  <si>
    <t>75</t>
  </si>
  <si>
    <t>611550000301</t>
  </si>
  <si>
    <t>Parapetná doska vnútorná, šírka 300 mm, nadpájaný smrek</t>
  </si>
  <si>
    <t>1558626719</t>
  </si>
  <si>
    <t>76</t>
  </si>
  <si>
    <t>998766202.S</t>
  </si>
  <si>
    <t>Presun hmot pre konštrukcie stolárske v objektoch výšky nad 6 do 12 m</t>
  </si>
  <si>
    <t>1358945003</t>
  </si>
  <si>
    <t>767</t>
  </si>
  <si>
    <t>Konštrukcie doplnkové kovové</t>
  </si>
  <si>
    <t>77</t>
  </si>
  <si>
    <t>767661561.S</t>
  </si>
  <si>
    <t>Montáž interierovej hliníkovej žalúzie od šírky 120 cm do 200 cm dĺžky do 260 cm</t>
  </si>
  <si>
    <t>766245267</t>
  </si>
  <si>
    <t>78</t>
  </si>
  <si>
    <t>6115300811Ž1</t>
  </si>
  <si>
    <t>Žalúzie interiérové, šxl 1800x2330 mm, zatemňovacie, na elektrický pohon, s bočným vedením, bočné tieniace lišty     "Ž1"</t>
  </si>
  <si>
    <t>-1187511855</t>
  </si>
  <si>
    <t>79</t>
  </si>
  <si>
    <t>998767202</t>
  </si>
  <si>
    <t>Presun hmôt pre kovové stavebné doplnkové konštrukcie v objektoch výšky nad 6 do 12 m</t>
  </si>
  <si>
    <t>1243029630</t>
  </si>
  <si>
    <t>771</t>
  </si>
  <si>
    <t>Podlahy z dlaždíc</t>
  </si>
  <si>
    <t>80</t>
  </si>
  <si>
    <t>771575129</t>
  </si>
  <si>
    <t>Montáž podláh z dlaždíc keramických do tmelu v obmedzenom priestore veľ. 300 x 300 mm</t>
  </si>
  <si>
    <t>654506823</t>
  </si>
  <si>
    <t>81</t>
  </si>
  <si>
    <t>597740001601</t>
  </si>
  <si>
    <t>Dlaždice keramické lxvxhr 297x297x8 mm, (podľa výberu investora)</t>
  </si>
  <si>
    <t>1381664980</t>
  </si>
  <si>
    <t>82</t>
  </si>
  <si>
    <t>771992127</t>
  </si>
  <si>
    <t>Vyspravenie podkladu nivelačnou stierkou hr. 5 mm</t>
  </si>
  <si>
    <t>-200318714</t>
  </si>
  <si>
    <t>83</t>
  </si>
  <si>
    <t>998771202</t>
  </si>
  <si>
    <t>Presun hmôt pre podlahy z dlaždíc v objektoch výšky nad 6 do 12 m</t>
  </si>
  <si>
    <t>875872294</t>
  </si>
  <si>
    <t>84</t>
  </si>
  <si>
    <t>776420011</t>
  </si>
  <si>
    <t>Lepenie podlahových soklov z PVC vytiahnutím</t>
  </si>
  <si>
    <t>-2022669181</t>
  </si>
  <si>
    <t>85</t>
  </si>
  <si>
    <t>776541100</t>
  </si>
  <si>
    <t>Lepenie povlakových podláh PVC v pásoch</t>
  </si>
  <si>
    <t>-759798974</t>
  </si>
  <si>
    <t>86</t>
  </si>
  <si>
    <t>284110000511</t>
  </si>
  <si>
    <t>Podlaha PVC (podľa výberu investora)</t>
  </si>
  <si>
    <t>483256000</t>
  </si>
  <si>
    <t>87</t>
  </si>
  <si>
    <t>776990105</t>
  </si>
  <si>
    <t>Vysávanie podkladu pred kladením povlakovýck podláh</t>
  </si>
  <si>
    <t>-1396263330</t>
  </si>
  <si>
    <t>88</t>
  </si>
  <si>
    <t>776990110</t>
  </si>
  <si>
    <t>Penetrovanie podkladu pred kladením povlakových podláh</t>
  </si>
  <si>
    <t>1403649895</t>
  </si>
  <si>
    <t>89</t>
  </si>
  <si>
    <t>776992127</t>
  </si>
  <si>
    <t>-1461705067</t>
  </si>
  <si>
    <t>90</t>
  </si>
  <si>
    <t>776992200</t>
  </si>
  <si>
    <t>Príprava podkladu prebrúsením strojne brúskou na betón</t>
  </si>
  <si>
    <t>-1311136553</t>
  </si>
  <si>
    <t>91</t>
  </si>
  <si>
    <t>998776202</t>
  </si>
  <si>
    <t>Presun hmôt pre podlahy povlakové v objektoch výšky nad 6 do 12 m</t>
  </si>
  <si>
    <t>1210462457</t>
  </si>
  <si>
    <t>781</t>
  </si>
  <si>
    <t>Obklady</t>
  </si>
  <si>
    <t>92</t>
  </si>
  <si>
    <t>781445017</t>
  </si>
  <si>
    <t>Montáž obkladov vnútor. stien z obkladačiek kladených do tmelu veľ. 300x200 mm</t>
  </si>
  <si>
    <t>154465572</t>
  </si>
  <si>
    <t>93</t>
  </si>
  <si>
    <t>597640000701</t>
  </si>
  <si>
    <t>Obkladačky keramické lxv 300x200x14 mm (podľa výberu investora)</t>
  </si>
  <si>
    <t>-2060690479</t>
  </si>
  <si>
    <t>94</t>
  </si>
  <si>
    <t>781445067</t>
  </si>
  <si>
    <t>Montáž obkladov vnútor. stien z obkladačiek kladených do tmelu v obmedzenom priestore veľ. 300x200 mm</t>
  </si>
  <si>
    <t>-107723245</t>
  </si>
  <si>
    <t>95</t>
  </si>
  <si>
    <t>503173717</t>
  </si>
  <si>
    <t>96</t>
  </si>
  <si>
    <t>998781202</t>
  </si>
  <si>
    <t>Presun hmôt pre obklady keramické v objektoch výšky nad 6 do 12 m</t>
  </si>
  <si>
    <t>-717976622</t>
  </si>
  <si>
    <t>97</t>
  </si>
  <si>
    <t>783201812</t>
  </si>
  <si>
    <t>Odstránenie starých náterov z kovových stavebných doplnkových konštrukcií oceľovou kefou</t>
  </si>
  <si>
    <t>-932178944</t>
  </si>
  <si>
    <t>98</t>
  </si>
  <si>
    <t>783201821</t>
  </si>
  <si>
    <t>Odstránenie starých náterov z kovových stavebných doplnkových konštrukcií opálením alebo oklepaním</t>
  </si>
  <si>
    <t>1557022649</t>
  </si>
  <si>
    <t>783225100</t>
  </si>
  <si>
    <t>Nátery kov.stav.doplnk.konštr. syntetické na vzduchu schnúce dvojnás. 1x s emailov. - 105µm</t>
  </si>
  <si>
    <t>555300950</t>
  </si>
  <si>
    <t>100</t>
  </si>
  <si>
    <t>783226100</t>
  </si>
  <si>
    <t>Nátery kov.stav.doplnk.konštr. syntetické na vzduchu schnúce základný - 35µm</t>
  </si>
  <si>
    <t>-1697450760</t>
  </si>
  <si>
    <t>101</t>
  </si>
  <si>
    <t>783322320</t>
  </si>
  <si>
    <t>Nátery vykur.telies syntetické oceľ. radiátorov článkových dvojnás. 2x s emailovaním - 140µm</t>
  </si>
  <si>
    <t>-505246370</t>
  </si>
  <si>
    <t>102</t>
  </si>
  <si>
    <t>783322720</t>
  </si>
  <si>
    <t>Nátery vykur.telies syntetické oceľových radiátorov článkových základné</t>
  </si>
  <si>
    <t>1722543826</t>
  </si>
  <si>
    <t>103</t>
  </si>
  <si>
    <t>783903811</t>
  </si>
  <si>
    <t>Ostatné práce odmastenie chemickými rozpúšťadlami</t>
  </si>
  <si>
    <t>-1146082914</t>
  </si>
  <si>
    <t>104</t>
  </si>
  <si>
    <t>783904811</t>
  </si>
  <si>
    <t>Ostatné práce odmastenie chemickými odhrdzavenie kovových konštrukcií</t>
  </si>
  <si>
    <t>-1307898335</t>
  </si>
  <si>
    <t>784</t>
  </si>
  <si>
    <t>Maľby</t>
  </si>
  <si>
    <t>105</t>
  </si>
  <si>
    <t>784410100</t>
  </si>
  <si>
    <t>Penetrovanie jednonásobné jemnozrnných podkladov výšky do 3,80 m</t>
  </si>
  <si>
    <t>1001181342</t>
  </si>
  <si>
    <t>106</t>
  </si>
  <si>
    <t>784452371</t>
  </si>
  <si>
    <t>Maľby z maliarskych zmesí Primalex, Farmal, ručne nanášané tónované dvojnásobné na jemnozrnný podklad výšky do 3,80 m</t>
  </si>
  <si>
    <t>-2047244195</t>
  </si>
  <si>
    <t>107</t>
  </si>
  <si>
    <t>784459259</t>
  </si>
  <si>
    <t>Umývateľný interiérový náter na jemnozrnný podklad výšky do 3,80 m</t>
  </si>
  <si>
    <t>1434758702</t>
  </si>
  <si>
    <t>786</t>
  </si>
  <si>
    <t>Čalúnnické práce</t>
  </si>
  <si>
    <t>108</t>
  </si>
  <si>
    <t>786641112.S</t>
  </si>
  <si>
    <t>Vertikálne textilné žalúzie ukotvené do stropu</t>
  </si>
  <si>
    <t>-906934043</t>
  </si>
  <si>
    <t>109</t>
  </si>
  <si>
    <t>998786202</t>
  </si>
  <si>
    <t>Presun hmôt pre čalúnnické úpravy v objektoch výšky (hľbky) nad 6 do 12 m</t>
  </si>
  <si>
    <t>-631188632</t>
  </si>
  <si>
    <t>Práce a dodávky M</t>
  </si>
  <si>
    <t>21-M</t>
  </si>
  <si>
    <t>Elektromontáže</t>
  </si>
  <si>
    <t>110</t>
  </si>
  <si>
    <t>210010629</t>
  </si>
  <si>
    <t>Chránička z PVC, 70x100 mm pre uloženie dátových rozvodov</t>
  </si>
  <si>
    <t>-523540630</t>
  </si>
  <si>
    <t>111</t>
  </si>
  <si>
    <t>345750057501</t>
  </si>
  <si>
    <t>Chránička z PVC 70x100mm, +4 kolená 90°</t>
  </si>
  <si>
    <t>128</t>
  </si>
  <si>
    <t>-1164784797</t>
  </si>
  <si>
    <t>112</t>
  </si>
  <si>
    <t>MV</t>
  </si>
  <si>
    <t>Murárske výpomoci</t>
  </si>
  <si>
    <t>-260080276</t>
  </si>
  <si>
    <t>113</t>
  </si>
  <si>
    <t>PM</t>
  </si>
  <si>
    <t>Podružný materiál</t>
  </si>
  <si>
    <t>747515119</t>
  </si>
  <si>
    <t>114</t>
  </si>
  <si>
    <t>PPV</t>
  </si>
  <si>
    <t>Podiel pridružených výkonov</t>
  </si>
  <si>
    <t>176422970</t>
  </si>
  <si>
    <t>115</t>
  </si>
  <si>
    <t>Ostatné pomocné práce</t>
  </si>
  <si>
    <t>1982231614</t>
  </si>
  <si>
    <t>001.3 - 3. Elektroinštalácia silnoprúdová</t>
  </si>
  <si>
    <t>Košice</t>
  </si>
  <si>
    <t>Ing.Michal Hudák</t>
  </si>
  <si>
    <t xml:space="preserve">HSV - Práce a dodávky HSV   </t>
  </si>
  <si>
    <t xml:space="preserve">    9 - Ostatné konštrukcie a práce-búranie   </t>
  </si>
  <si>
    <t xml:space="preserve">M - Práce a dodávky M   </t>
  </si>
  <si>
    <t xml:space="preserve">    21-M - Elektromontáže   </t>
  </si>
  <si>
    <t xml:space="preserve">HZS - Hodinové zúčtovacie sadzby   </t>
  </si>
  <si>
    <t xml:space="preserve">Práce a dodávky HSV   </t>
  </si>
  <si>
    <t xml:space="preserve">Ostatné konštrukcie a práce-búranie   </t>
  </si>
  <si>
    <t>971033541</t>
  </si>
  <si>
    <t>Vybúranie otvorov v murive tehl. plochy do 1 m2 hr. do 300 mm,  -1,87500t</t>
  </si>
  <si>
    <t>m3</t>
  </si>
  <si>
    <t>974031133</t>
  </si>
  <si>
    <t>Vysekanie rýh v akomkoľvek murive tehlovom na akúkoľvek maltu do hĺbky 50 mm a š. do 100 mm,  -0,00900t</t>
  </si>
  <si>
    <t xml:space="preserve">Práce a dodávky M   </t>
  </si>
  <si>
    <t xml:space="preserve">Elektromontáže   </t>
  </si>
  <si>
    <t>210010301</t>
  </si>
  <si>
    <t>Krabica prístrojová bez zapojenia (1901, KP 68, KZ 3)</t>
  </si>
  <si>
    <t>345410001800</t>
  </si>
  <si>
    <t>Krabica prístrojová z PVC pod omietku KP 67/1, Dxh 70x45 mm, KOPOS</t>
  </si>
  <si>
    <t>256</t>
  </si>
  <si>
    <t>210010321</t>
  </si>
  <si>
    <t>Krabica (1903, KR 68) odbočná s viečkom, svorkovnicou vrátane zapojenia, kruhová</t>
  </si>
  <si>
    <t>345410002600</t>
  </si>
  <si>
    <t>Krabica inštalačná KU 68-1903 KA 73,5x43,5 mm so svorkovnicou s viečkom biela</t>
  </si>
  <si>
    <t>210110041</t>
  </si>
  <si>
    <t>Spínač polozapustený a zapustený vrátane zapojenia jednopólový - radenie 1</t>
  </si>
  <si>
    <t>345340004500</t>
  </si>
  <si>
    <t>Prístroj spínača 3558-A01340 1,1So</t>
  </si>
  <si>
    <t>345350001500</t>
  </si>
  <si>
    <t>Kryt spínača TANGO tlačidlový 3558A-A651 B</t>
  </si>
  <si>
    <t>345350002300</t>
  </si>
  <si>
    <t>Rámček TANGO 1-násobný 3901A-B10 B biely</t>
  </si>
  <si>
    <t>210110043</t>
  </si>
  <si>
    <t>Spínač polozapustený a zapustený vrátane zapojenia sériový - radenie 5</t>
  </si>
  <si>
    <t>3450202940</t>
  </si>
  <si>
    <t>Prístroj prepínača    3558-A51340    6+1</t>
  </si>
  <si>
    <t>3450204730</t>
  </si>
  <si>
    <t>Kryt kolísky delený    3558C-A652 B1    lesklý biely</t>
  </si>
  <si>
    <t>3450204890</t>
  </si>
  <si>
    <t>Jednorámček    3901A-B10 B    biely</t>
  </si>
  <si>
    <t>210110045</t>
  </si>
  <si>
    <t>Spínač polozapustený a zapustený vrátane zapojenia stried.prep.- radenie 6</t>
  </si>
  <si>
    <t>345330003000</t>
  </si>
  <si>
    <t>Prístroj prepínača 3558-A06340 radenie 6, 6So, ABB</t>
  </si>
  <si>
    <t>345350001700</t>
  </si>
  <si>
    <t>Kryt spínača TANGO 3558C-A651 B1</t>
  </si>
  <si>
    <t>210110046</t>
  </si>
  <si>
    <t>Spínač polozapustený a zapustený vrátane zapojenia krížový prep.- radenie 7</t>
  </si>
  <si>
    <t>345330003100</t>
  </si>
  <si>
    <t>Prístroj prepínača 3558-A07340 radenie 7,7So</t>
  </si>
  <si>
    <t>345350001800</t>
  </si>
  <si>
    <t>Kryt spínača TANGO delený 3558C-A652 B1, ABB</t>
  </si>
  <si>
    <t>210111012</t>
  </si>
  <si>
    <t>Domová zásuvka polozapustená alebo zapustená, 10/16 A 250 V 2P + Z 2 x zapojenie</t>
  </si>
  <si>
    <t>345520000470</t>
  </si>
  <si>
    <t>Zásuvka dvojnásobná 16 A s prepäťovou ochranou, IP40, 5592A-A2349 B</t>
  </si>
  <si>
    <t>345520000490</t>
  </si>
  <si>
    <t>Zásuvka dvojnásobná 16 A, IP40, 5512A-2349 B</t>
  </si>
  <si>
    <t>210111032</t>
  </si>
  <si>
    <t>Zásuvka dvojnásobná 16 A nástenná s viečkom s prepäťovou ochranou, IP44, 5598-2069 B</t>
  </si>
  <si>
    <t>345510005910</t>
  </si>
  <si>
    <t>210193075</t>
  </si>
  <si>
    <t>Domova rozvodnica  pre zapustenú montáž bez sekacích prác</t>
  </si>
  <si>
    <t>357150000500</t>
  </si>
  <si>
    <t>Rozvádzač  zapustený R8.1 (viď príloha)</t>
  </si>
  <si>
    <t>210201510</t>
  </si>
  <si>
    <t>Zapojenie svietidla 1x svetelný zdroj, núdzového, LED - núdzový režim</t>
  </si>
  <si>
    <t>348150000500</t>
  </si>
  <si>
    <t>Svietidlo núdzové nástenné so svetelným zdrojom LED 1x2W, VTAC, VT-519-S, IP20, 3 hod</t>
  </si>
  <si>
    <t>210201520</t>
  </si>
  <si>
    <t>Zapojenie svietidla 1x svetelný zdroj, núdzového, podhľadového, LED - núdzový režim</t>
  </si>
  <si>
    <t>348150000900</t>
  </si>
  <si>
    <t>Svietidlo núdzové antipanikové Schrack  1 x 3 W, ERT-LED 3h zapustené</t>
  </si>
  <si>
    <t>210203050</t>
  </si>
  <si>
    <t>Montáž a zapojenie LED svietidla do kazetového stropu</t>
  </si>
  <si>
    <t>348130002200</t>
  </si>
  <si>
    <t>V-TAC 4816 V-TAC 22W LED Surface Panel Downlight Round 4500K</t>
  </si>
  <si>
    <t>210203051</t>
  </si>
  <si>
    <t>Montáž a zapojenie LED panelu 600x600 mm do kazetového stropu</t>
  </si>
  <si>
    <t>348130002400</t>
  </si>
  <si>
    <t>LED panel V-TAC 6024 LED Panel 45W, IP20, 600x600mm 4500K</t>
  </si>
  <si>
    <t>348110000100</t>
  </si>
  <si>
    <t>Montážny rám k LED panelu</t>
  </si>
  <si>
    <t>210800146</t>
  </si>
  <si>
    <t>Kábel medený uložený pevne CYKY 450/750 V 3x1,5</t>
  </si>
  <si>
    <t>341110000700</t>
  </si>
  <si>
    <t>Kábel medený CYKY 3x1,5 mm2</t>
  </si>
  <si>
    <t>210800147</t>
  </si>
  <si>
    <t>Kábel medený uložený pevne CYKY 450/750 V 3x2,5</t>
  </si>
  <si>
    <t>341110000800</t>
  </si>
  <si>
    <t>Kábel medený CYKY 3x2,5 mm2</t>
  </si>
  <si>
    <t>210800158</t>
  </si>
  <si>
    <t>Kábel medený uložený pevne CYKY 450/750 V 5x1,5</t>
  </si>
  <si>
    <t>341110001900</t>
  </si>
  <si>
    <t>Kábel medený CYKY 5x1,5 mm2</t>
  </si>
  <si>
    <t>210800628</t>
  </si>
  <si>
    <t>Vodič medený uložený pevne H07V-K (CYA)  450/750 V 6</t>
  </si>
  <si>
    <t>341310009100</t>
  </si>
  <si>
    <t>Vodič medený flexibilný H07V-K 6 mm2</t>
  </si>
  <si>
    <t>210800631</t>
  </si>
  <si>
    <t>Vodič medený uložený pevne H07V-K (CYA)  450/750 V 25</t>
  </si>
  <si>
    <t>341310009400</t>
  </si>
  <si>
    <t>Vodič medený flexibilný H07V-K 25 mm2</t>
  </si>
  <si>
    <t>210810026</t>
  </si>
  <si>
    <t>Kábel medený silový uložený voľne 1-CYKY 0,6/1 kV 5x25</t>
  </si>
  <si>
    <t>341110006500</t>
  </si>
  <si>
    <t>Kábel medený 1-CYKY 5x25 mm2</t>
  </si>
  <si>
    <t>210881392</t>
  </si>
  <si>
    <t>Kábel bezhalogénový, medený uložený pevne NHXH-FE 180/E90 0,6/1,0 kV  3x1,5</t>
  </si>
  <si>
    <t>341610031400</t>
  </si>
  <si>
    <t>Kábel medený bezhalogenový 1-CXKH-V P60-R-J- 3x1,5 B2ca-s1,d1,a1</t>
  </si>
  <si>
    <t xml:space="preserve">Hodinové zúčtovacie sadzby   </t>
  </si>
  <si>
    <t>Demontáž starej elektroinštalácie</t>
  </si>
  <si>
    <t>HZS000114.S</t>
  </si>
  <si>
    <t>Východisková revízia</t>
  </si>
  <si>
    <t>001.4 - 4. Slaboprúdové rozvody</t>
  </si>
  <si>
    <t xml:space="preserve"> </t>
  </si>
  <si>
    <t>D1 - RACK - dozbrojenie</t>
  </si>
  <si>
    <t>D1</t>
  </si>
  <si>
    <t>RACK - dozbrojenie</t>
  </si>
  <si>
    <t>Pol1</t>
  </si>
  <si>
    <t>EVO-HORIZ. ORG. 1U</t>
  </si>
  <si>
    <t>Pol2</t>
  </si>
  <si>
    <t>PATCHPANEL 24X RJ45 CAT.6A,  Patch panel osadený keystoneom</t>
  </si>
  <si>
    <t>Pol3</t>
  </si>
  <si>
    <t>Patch kábel Cat6a 1m</t>
  </si>
  <si>
    <t>Pol4</t>
  </si>
  <si>
    <t>Switch 36 port Cisco PoE, 2x10Gb Uplink IP base</t>
  </si>
  <si>
    <t>,</t>
  </si>
  <si>
    <t>náplň prekonzultovať s užívateľom</t>
  </si>
  <si>
    <t>1700007386</t>
  </si>
  <si>
    <t>Pol5</t>
  </si>
  <si>
    <t>Dátový kábel FTP CAT 6A B2ca s1 d1 a1</t>
  </si>
  <si>
    <t>-1719956594</t>
  </si>
  <si>
    <t>Pol6</t>
  </si>
  <si>
    <t>Dátová dvojitá zásuvka 2xRJ45 cat 6A</t>
  </si>
  <si>
    <t>671504932</t>
  </si>
  <si>
    <t>Pol7</t>
  </si>
  <si>
    <t>Kábel HDMI (do15m)</t>
  </si>
  <si>
    <t>9156720</t>
  </si>
  <si>
    <t>Pol8</t>
  </si>
  <si>
    <t>Meranie twistového páru</t>
  </si>
  <si>
    <t>-1095828753</t>
  </si>
  <si>
    <t>Pol9</t>
  </si>
  <si>
    <t>Ukončenie kábla v patch paneli</t>
  </si>
  <si>
    <t>1999255467</t>
  </si>
  <si>
    <t>Pol10</t>
  </si>
  <si>
    <t>Ukončenie kábla v zásuvke</t>
  </si>
  <si>
    <t>1866414733</t>
  </si>
  <si>
    <t>Pol11</t>
  </si>
  <si>
    <t>Vyhotovenie meracích protokolov</t>
  </si>
  <si>
    <t>-48604469</t>
  </si>
  <si>
    <t>Pol12</t>
  </si>
  <si>
    <t>Elektroinštalačná rúrka P21</t>
  </si>
  <si>
    <t>716460025</t>
  </si>
  <si>
    <t>Pol13</t>
  </si>
  <si>
    <t>Elektroinštalačná lišta bezhalogénová 120x60mm</t>
  </si>
  <si>
    <t>1696245387</t>
  </si>
  <si>
    <t>Pol14</t>
  </si>
  <si>
    <t>Intercom - 2N Helios IP s tlačidlom, klávesnicou + elektrický zámok, PoE napájanie.</t>
  </si>
  <si>
    <t>-443778467</t>
  </si>
  <si>
    <t>Pol15</t>
  </si>
  <si>
    <t>-1940835566</t>
  </si>
  <si>
    <t>Pol16</t>
  </si>
  <si>
    <t>Drážkovanie, prestupy cez steny a strop, drobné murárske práce, stavebné úpravy po realizácii</t>
  </si>
  <si>
    <t>Nh</t>
  </si>
  <si>
    <t>Pol17</t>
  </si>
  <si>
    <t>Prvá odborná prehliadka a skúška, vrátane vypracovania správy</t>
  </si>
  <si>
    <t>Pol18</t>
  </si>
  <si>
    <t>Projekt skutkového vyhotovenia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</si>
</sst>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8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167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167" fontId="32" fillId="3" borderId="22" xfId="0" applyNumberFormat="1" applyFont="1" applyFill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1"/>
  <sheetViews>
    <sheetView showGridLines="0" topLeftCell="A106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35" t="s">
        <v>5</v>
      </c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19" t="s">
        <v>12</v>
      </c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R5" s="17"/>
      <c r="BE5" s="216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221" t="s">
        <v>15</v>
      </c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R6" s="17"/>
      <c r="BE6" s="217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217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 t="s">
        <v>21</v>
      </c>
      <c r="AR8" s="17"/>
      <c r="BE8" s="217"/>
      <c r="BS8" s="14" t="s">
        <v>6</v>
      </c>
    </row>
    <row r="9" spans="1:74" s="1" customFormat="1" ht="14.45" customHeight="1">
      <c r="B9" s="17"/>
      <c r="AR9" s="17"/>
      <c r="BE9" s="217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217"/>
      <c r="BS10" s="14" t="s">
        <v>6</v>
      </c>
    </row>
    <row r="11" spans="1:74" s="1" customFormat="1" ht="18.399999999999999" customHeight="1">
      <c r="B11" s="17"/>
      <c r="E11" s="22" t="s">
        <v>24</v>
      </c>
      <c r="AK11" s="24" t="s">
        <v>25</v>
      </c>
      <c r="AN11" s="22" t="s">
        <v>1</v>
      </c>
      <c r="AR11" s="17"/>
      <c r="BE11" s="217"/>
      <c r="BS11" s="14" t="s">
        <v>6</v>
      </c>
    </row>
    <row r="12" spans="1:74" s="1" customFormat="1" ht="6.95" customHeight="1">
      <c r="B12" s="17"/>
      <c r="AR12" s="17"/>
      <c r="BE12" s="217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23</v>
      </c>
      <c r="AN13" s="26" t="s">
        <v>27</v>
      </c>
      <c r="AR13" s="17"/>
      <c r="BE13" s="217"/>
      <c r="BS13" s="14" t="s">
        <v>6</v>
      </c>
    </row>
    <row r="14" spans="1:74" ht="12.75">
      <c r="B14" s="17"/>
      <c r="E14" s="222" t="s">
        <v>27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4" t="s">
        <v>25</v>
      </c>
      <c r="AN14" s="26" t="s">
        <v>27</v>
      </c>
      <c r="AR14" s="17"/>
      <c r="BE14" s="217"/>
      <c r="BS14" s="14" t="s">
        <v>6</v>
      </c>
    </row>
    <row r="15" spans="1:74" s="1" customFormat="1" ht="6.95" customHeight="1">
      <c r="B15" s="17"/>
      <c r="AR15" s="17"/>
      <c r="BE15" s="217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23</v>
      </c>
      <c r="AN16" s="22" t="s">
        <v>1</v>
      </c>
      <c r="AR16" s="17"/>
      <c r="BE16" s="217"/>
      <c r="BS16" s="14" t="s">
        <v>3</v>
      </c>
    </row>
    <row r="17" spans="1:71" s="1" customFormat="1" ht="18.399999999999999" customHeight="1">
      <c r="B17" s="17"/>
      <c r="E17" s="22" t="s">
        <v>29</v>
      </c>
      <c r="AK17" s="24" t="s">
        <v>25</v>
      </c>
      <c r="AN17" s="22" t="s">
        <v>1</v>
      </c>
      <c r="AR17" s="17"/>
      <c r="BE17" s="217"/>
      <c r="BS17" s="14" t="s">
        <v>30</v>
      </c>
    </row>
    <row r="18" spans="1:71" s="1" customFormat="1" ht="6.95" customHeight="1">
      <c r="B18" s="17"/>
      <c r="AR18" s="17"/>
      <c r="BE18" s="217"/>
      <c r="BS18" s="14" t="s">
        <v>31</v>
      </c>
    </row>
    <row r="19" spans="1:71" s="1" customFormat="1" ht="12" customHeight="1">
      <c r="B19" s="17"/>
      <c r="D19" s="24" t="s">
        <v>32</v>
      </c>
      <c r="AK19" s="24" t="s">
        <v>23</v>
      </c>
      <c r="AN19" s="22" t="s">
        <v>1</v>
      </c>
      <c r="AR19" s="17"/>
      <c r="BE19" s="217"/>
      <c r="BS19" s="14" t="s">
        <v>31</v>
      </c>
    </row>
    <row r="20" spans="1:71" s="1" customFormat="1" ht="18.399999999999999" customHeight="1">
      <c r="B20" s="17"/>
      <c r="E20" s="22" t="s">
        <v>33</v>
      </c>
      <c r="AK20" s="24" t="s">
        <v>25</v>
      </c>
      <c r="AN20" s="22" t="s">
        <v>1</v>
      </c>
      <c r="AR20" s="17"/>
      <c r="BE20" s="217"/>
      <c r="BS20" s="14" t="s">
        <v>30</v>
      </c>
    </row>
    <row r="21" spans="1:71" s="1" customFormat="1" ht="6.95" customHeight="1">
      <c r="B21" s="17"/>
      <c r="AR21" s="17"/>
      <c r="BE21" s="217"/>
    </row>
    <row r="22" spans="1:71" s="1" customFormat="1" ht="12" customHeight="1">
      <c r="B22" s="17"/>
      <c r="D22" s="24" t="s">
        <v>34</v>
      </c>
      <c r="AR22" s="17"/>
      <c r="BE22" s="217"/>
    </row>
    <row r="23" spans="1:71" s="1" customFormat="1" ht="16.5" customHeight="1">
      <c r="B23" s="17"/>
      <c r="E23" s="224" t="s">
        <v>1</v>
      </c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R23" s="17"/>
      <c r="BE23" s="217"/>
    </row>
    <row r="24" spans="1:71" s="1" customFormat="1" ht="6.95" customHeight="1">
      <c r="B24" s="17"/>
      <c r="AR24" s="17"/>
      <c r="BE24" s="217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17"/>
    </row>
    <row r="26" spans="1:71" s="2" customFormat="1" ht="25.9" customHeight="1">
      <c r="A26" s="29"/>
      <c r="B26" s="30"/>
      <c r="C26" s="29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25">
        <f>ROUND(AG94,2)</f>
        <v>0</v>
      </c>
      <c r="AL26" s="226"/>
      <c r="AM26" s="226"/>
      <c r="AN26" s="226"/>
      <c r="AO26" s="226"/>
      <c r="AP26" s="29"/>
      <c r="AQ26" s="29"/>
      <c r="AR26" s="30"/>
      <c r="BE26" s="217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17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27" t="s">
        <v>36</v>
      </c>
      <c r="M28" s="227"/>
      <c r="N28" s="227"/>
      <c r="O28" s="227"/>
      <c r="P28" s="227"/>
      <c r="Q28" s="29"/>
      <c r="R28" s="29"/>
      <c r="S28" s="29"/>
      <c r="T28" s="29"/>
      <c r="U28" s="29"/>
      <c r="V28" s="29"/>
      <c r="W28" s="227" t="s">
        <v>37</v>
      </c>
      <c r="X28" s="227"/>
      <c r="Y28" s="227"/>
      <c r="Z28" s="227"/>
      <c r="AA28" s="227"/>
      <c r="AB28" s="227"/>
      <c r="AC28" s="227"/>
      <c r="AD28" s="227"/>
      <c r="AE28" s="227"/>
      <c r="AF28" s="29"/>
      <c r="AG28" s="29"/>
      <c r="AH28" s="29"/>
      <c r="AI28" s="29"/>
      <c r="AJ28" s="29"/>
      <c r="AK28" s="227" t="s">
        <v>38</v>
      </c>
      <c r="AL28" s="227"/>
      <c r="AM28" s="227"/>
      <c r="AN28" s="227"/>
      <c r="AO28" s="227"/>
      <c r="AP28" s="29"/>
      <c r="AQ28" s="29"/>
      <c r="AR28" s="30"/>
      <c r="BE28" s="217"/>
    </row>
    <row r="29" spans="1:71" s="3" customFormat="1" ht="14.45" customHeight="1">
      <c r="B29" s="34"/>
      <c r="D29" s="24" t="s">
        <v>39</v>
      </c>
      <c r="F29" s="24" t="s">
        <v>40</v>
      </c>
      <c r="L29" s="230">
        <v>0.2</v>
      </c>
      <c r="M29" s="229"/>
      <c r="N29" s="229"/>
      <c r="O29" s="229"/>
      <c r="P29" s="229"/>
      <c r="W29" s="228">
        <f>ROUND(AZ94, 2)</f>
        <v>0</v>
      </c>
      <c r="X29" s="229"/>
      <c r="Y29" s="229"/>
      <c r="Z29" s="229"/>
      <c r="AA29" s="229"/>
      <c r="AB29" s="229"/>
      <c r="AC29" s="229"/>
      <c r="AD29" s="229"/>
      <c r="AE29" s="229"/>
      <c r="AK29" s="228">
        <f>ROUND(AV94, 2)</f>
        <v>0</v>
      </c>
      <c r="AL29" s="229"/>
      <c r="AM29" s="229"/>
      <c r="AN29" s="229"/>
      <c r="AO29" s="229"/>
      <c r="AR29" s="34"/>
      <c r="BE29" s="218"/>
    </row>
    <row r="30" spans="1:71" s="3" customFormat="1" ht="14.45" customHeight="1">
      <c r="B30" s="34"/>
      <c r="F30" s="24" t="s">
        <v>41</v>
      </c>
      <c r="L30" s="230">
        <v>0.2</v>
      </c>
      <c r="M30" s="229"/>
      <c r="N30" s="229"/>
      <c r="O30" s="229"/>
      <c r="P30" s="229"/>
      <c r="W30" s="228">
        <f>ROUND(BA94, 2)</f>
        <v>0</v>
      </c>
      <c r="X30" s="229"/>
      <c r="Y30" s="229"/>
      <c r="Z30" s="229"/>
      <c r="AA30" s="229"/>
      <c r="AB30" s="229"/>
      <c r="AC30" s="229"/>
      <c r="AD30" s="229"/>
      <c r="AE30" s="229"/>
      <c r="AK30" s="228">
        <f>ROUND(AW94, 2)</f>
        <v>0</v>
      </c>
      <c r="AL30" s="229"/>
      <c r="AM30" s="229"/>
      <c r="AN30" s="229"/>
      <c r="AO30" s="229"/>
      <c r="AR30" s="34"/>
      <c r="BE30" s="218"/>
    </row>
    <row r="31" spans="1:71" s="3" customFormat="1" ht="14.45" hidden="1" customHeight="1">
      <c r="B31" s="34"/>
      <c r="F31" s="24" t="s">
        <v>42</v>
      </c>
      <c r="L31" s="230">
        <v>0.2</v>
      </c>
      <c r="M31" s="229"/>
      <c r="N31" s="229"/>
      <c r="O31" s="229"/>
      <c r="P31" s="229"/>
      <c r="W31" s="228">
        <f>ROUND(BB94, 2)</f>
        <v>0</v>
      </c>
      <c r="X31" s="229"/>
      <c r="Y31" s="229"/>
      <c r="Z31" s="229"/>
      <c r="AA31" s="229"/>
      <c r="AB31" s="229"/>
      <c r="AC31" s="229"/>
      <c r="AD31" s="229"/>
      <c r="AE31" s="229"/>
      <c r="AK31" s="228">
        <v>0</v>
      </c>
      <c r="AL31" s="229"/>
      <c r="AM31" s="229"/>
      <c r="AN31" s="229"/>
      <c r="AO31" s="229"/>
      <c r="AR31" s="34"/>
      <c r="BE31" s="218"/>
    </row>
    <row r="32" spans="1:71" s="3" customFormat="1" ht="14.45" hidden="1" customHeight="1">
      <c r="B32" s="34"/>
      <c r="F32" s="24" t="s">
        <v>43</v>
      </c>
      <c r="L32" s="230">
        <v>0.2</v>
      </c>
      <c r="M32" s="229"/>
      <c r="N32" s="229"/>
      <c r="O32" s="229"/>
      <c r="P32" s="229"/>
      <c r="W32" s="228">
        <f>ROUND(BC94, 2)</f>
        <v>0</v>
      </c>
      <c r="X32" s="229"/>
      <c r="Y32" s="229"/>
      <c r="Z32" s="229"/>
      <c r="AA32" s="229"/>
      <c r="AB32" s="229"/>
      <c r="AC32" s="229"/>
      <c r="AD32" s="229"/>
      <c r="AE32" s="229"/>
      <c r="AK32" s="228">
        <v>0</v>
      </c>
      <c r="AL32" s="229"/>
      <c r="AM32" s="229"/>
      <c r="AN32" s="229"/>
      <c r="AO32" s="229"/>
      <c r="AR32" s="34"/>
      <c r="BE32" s="218"/>
    </row>
    <row r="33" spans="1:57" s="3" customFormat="1" ht="14.45" hidden="1" customHeight="1">
      <c r="B33" s="34"/>
      <c r="F33" s="24" t="s">
        <v>44</v>
      </c>
      <c r="L33" s="230">
        <v>0</v>
      </c>
      <c r="M33" s="229"/>
      <c r="N33" s="229"/>
      <c r="O33" s="229"/>
      <c r="P33" s="229"/>
      <c r="W33" s="228">
        <f>ROUND(BD94, 2)</f>
        <v>0</v>
      </c>
      <c r="X33" s="229"/>
      <c r="Y33" s="229"/>
      <c r="Z33" s="229"/>
      <c r="AA33" s="229"/>
      <c r="AB33" s="229"/>
      <c r="AC33" s="229"/>
      <c r="AD33" s="229"/>
      <c r="AE33" s="229"/>
      <c r="AK33" s="228">
        <v>0</v>
      </c>
      <c r="AL33" s="229"/>
      <c r="AM33" s="229"/>
      <c r="AN33" s="229"/>
      <c r="AO33" s="229"/>
      <c r="AR33" s="34"/>
      <c r="BE33" s="218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17"/>
    </row>
    <row r="35" spans="1:57" s="2" customFormat="1" ht="25.9" customHeight="1">
      <c r="A35" s="29"/>
      <c r="B35" s="30"/>
      <c r="C35" s="35"/>
      <c r="D35" s="36" t="s">
        <v>45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46</v>
      </c>
      <c r="U35" s="37"/>
      <c r="V35" s="37"/>
      <c r="W35" s="37"/>
      <c r="X35" s="234" t="s">
        <v>47</v>
      </c>
      <c r="Y35" s="232"/>
      <c r="Z35" s="232"/>
      <c r="AA35" s="232"/>
      <c r="AB35" s="232"/>
      <c r="AC35" s="37"/>
      <c r="AD35" s="37"/>
      <c r="AE35" s="37"/>
      <c r="AF35" s="37"/>
      <c r="AG35" s="37"/>
      <c r="AH35" s="37"/>
      <c r="AI35" s="37"/>
      <c r="AJ35" s="37"/>
      <c r="AK35" s="231">
        <f>SUM(AK26:AK33)</f>
        <v>0</v>
      </c>
      <c r="AL35" s="232"/>
      <c r="AM35" s="232"/>
      <c r="AN35" s="232"/>
      <c r="AO35" s="233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48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49</v>
      </c>
      <c r="AI49" s="41"/>
      <c r="AJ49" s="41"/>
      <c r="AK49" s="41"/>
      <c r="AL49" s="41"/>
      <c r="AM49" s="41"/>
      <c r="AN49" s="41"/>
      <c r="AO49" s="41"/>
      <c r="AR49" s="39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2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50</v>
      </c>
      <c r="AI60" s="32"/>
      <c r="AJ60" s="32"/>
      <c r="AK60" s="32"/>
      <c r="AL60" s="32"/>
      <c r="AM60" s="42" t="s">
        <v>51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0" t="s">
        <v>52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53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2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50</v>
      </c>
      <c r="AI75" s="32"/>
      <c r="AJ75" s="32"/>
      <c r="AK75" s="32"/>
      <c r="AL75" s="32"/>
      <c r="AM75" s="42" t="s">
        <v>51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54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L84" s="4" t="str">
        <f>K5</f>
        <v>20010</v>
      </c>
      <c r="AR84" s="48"/>
    </row>
    <row r="85" spans="1:91" s="5" customFormat="1" ht="36.950000000000003" customHeight="1">
      <c r="B85" s="49"/>
      <c r="C85" s="50" t="s">
        <v>14</v>
      </c>
      <c r="L85" s="193" t="str">
        <f>K6</f>
        <v>Areál UPJŠ v Košiciach</v>
      </c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>Košice, Šrobárova 2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195" t="str">
        <f>IF(AN8= "","",AN8)</f>
        <v>3. 3. 2020</v>
      </c>
      <c r="AN87" s="195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UPJŠ v Košiciach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200" t="str">
        <f>IF(E17="","",E17)</f>
        <v>ing.Slávka Antalová, Košice</v>
      </c>
      <c r="AN89" s="201"/>
      <c r="AO89" s="201"/>
      <c r="AP89" s="201"/>
      <c r="AQ89" s="29"/>
      <c r="AR89" s="30"/>
      <c r="AS89" s="196" t="s">
        <v>55</v>
      </c>
      <c r="AT89" s="197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32</v>
      </c>
      <c r="AJ90" s="29"/>
      <c r="AK90" s="29"/>
      <c r="AL90" s="29"/>
      <c r="AM90" s="200" t="str">
        <f>IF(E20="","",E20)</f>
        <v>Ing.Ivana Brecková</v>
      </c>
      <c r="AN90" s="201"/>
      <c r="AO90" s="201"/>
      <c r="AP90" s="201"/>
      <c r="AQ90" s="29"/>
      <c r="AR90" s="30"/>
      <c r="AS90" s="198"/>
      <c r="AT90" s="199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98"/>
      <c r="AT91" s="199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202" t="s">
        <v>56</v>
      </c>
      <c r="D92" s="203"/>
      <c r="E92" s="203"/>
      <c r="F92" s="203"/>
      <c r="G92" s="203"/>
      <c r="H92" s="57"/>
      <c r="I92" s="205" t="s">
        <v>57</v>
      </c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  <c r="Z92" s="203"/>
      <c r="AA92" s="203"/>
      <c r="AB92" s="203"/>
      <c r="AC92" s="203"/>
      <c r="AD92" s="203"/>
      <c r="AE92" s="203"/>
      <c r="AF92" s="203"/>
      <c r="AG92" s="204" t="s">
        <v>58</v>
      </c>
      <c r="AH92" s="203"/>
      <c r="AI92" s="203"/>
      <c r="AJ92" s="203"/>
      <c r="AK92" s="203"/>
      <c r="AL92" s="203"/>
      <c r="AM92" s="203"/>
      <c r="AN92" s="205" t="s">
        <v>59</v>
      </c>
      <c r="AO92" s="203"/>
      <c r="AP92" s="206"/>
      <c r="AQ92" s="58" t="s">
        <v>60</v>
      </c>
      <c r="AR92" s="30"/>
      <c r="AS92" s="59" t="s">
        <v>61</v>
      </c>
      <c r="AT92" s="60" t="s">
        <v>62</v>
      </c>
      <c r="AU92" s="60" t="s">
        <v>63</v>
      </c>
      <c r="AV92" s="60" t="s">
        <v>64</v>
      </c>
      <c r="AW92" s="60" t="s">
        <v>65</v>
      </c>
      <c r="AX92" s="60" t="s">
        <v>66</v>
      </c>
      <c r="AY92" s="60" t="s">
        <v>67</v>
      </c>
      <c r="AZ92" s="60" t="s">
        <v>68</v>
      </c>
      <c r="BA92" s="60" t="s">
        <v>69</v>
      </c>
      <c r="BB92" s="60" t="s">
        <v>70</v>
      </c>
      <c r="BC92" s="60" t="s">
        <v>71</v>
      </c>
      <c r="BD92" s="61" t="s">
        <v>72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73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14">
        <f>ROUND(AG95,2)</f>
        <v>0</v>
      </c>
      <c r="AH94" s="214"/>
      <c r="AI94" s="214"/>
      <c r="AJ94" s="214"/>
      <c r="AK94" s="214"/>
      <c r="AL94" s="214"/>
      <c r="AM94" s="214"/>
      <c r="AN94" s="215">
        <f t="shared" ref="AN94:AN99" si="0">SUM(AG94,AT94)</f>
        <v>0</v>
      </c>
      <c r="AO94" s="215"/>
      <c r="AP94" s="215"/>
      <c r="AQ94" s="69" t="s">
        <v>1</v>
      </c>
      <c r="AR94" s="65"/>
      <c r="AS94" s="70">
        <f>ROUND(AS95,2)</f>
        <v>0</v>
      </c>
      <c r="AT94" s="71">
        <f t="shared" ref="AT94:AT99" si="1">ROUND(SUM(AV94:AW94),2)</f>
        <v>0</v>
      </c>
      <c r="AU94" s="72">
        <f>ROUND(AU95,5)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74</v>
      </c>
      <c r="BT94" s="74" t="s">
        <v>75</v>
      </c>
      <c r="BU94" s="75" t="s">
        <v>76</v>
      </c>
      <c r="BV94" s="74" t="s">
        <v>77</v>
      </c>
      <c r="BW94" s="74" t="s">
        <v>4</v>
      </c>
      <c r="BX94" s="74" t="s">
        <v>78</v>
      </c>
      <c r="CL94" s="74" t="s">
        <v>1</v>
      </c>
    </row>
    <row r="95" spans="1:91" s="7" customFormat="1" ht="24.75" customHeight="1">
      <c r="B95" s="76"/>
      <c r="C95" s="77"/>
      <c r="D95" s="210" t="s">
        <v>79</v>
      </c>
      <c r="E95" s="210"/>
      <c r="F95" s="210"/>
      <c r="G95" s="210"/>
      <c r="H95" s="210"/>
      <c r="I95" s="78"/>
      <c r="J95" s="210" t="s">
        <v>80</v>
      </c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  <c r="Z95" s="210"/>
      <c r="AA95" s="210"/>
      <c r="AB95" s="210"/>
      <c r="AC95" s="210"/>
      <c r="AD95" s="210"/>
      <c r="AE95" s="210"/>
      <c r="AF95" s="210"/>
      <c r="AG95" s="207">
        <f>ROUND(SUM(AG96:AG99),2)</f>
        <v>0</v>
      </c>
      <c r="AH95" s="208"/>
      <c r="AI95" s="208"/>
      <c r="AJ95" s="208"/>
      <c r="AK95" s="208"/>
      <c r="AL95" s="208"/>
      <c r="AM95" s="208"/>
      <c r="AN95" s="209">
        <f t="shared" si="0"/>
        <v>0</v>
      </c>
      <c r="AO95" s="208"/>
      <c r="AP95" s="208"/>
      <c r="AQ95" s="79" t="s">
        <v>81</v>
      </c>
      <c r="AR95" s="76"/>
      <c r="AS95" s="80">
        <f>ROUND(SUM(AS96:AS99),2)</f>
        <v>0</v>
      </c>
      <c r="AT95" s="81">
        <f t="shared" si="1"/>
        <v>0</v>
      </c>
      <c r="AU95" s="82">
        <f>ROUND(SUM(AU96:AU99),5)</f>
        <v>0</v>
      </c>
      <c r="AV95" s="81">
        <f>ROUND(AZ95*L29,2)</f>
        <v>0</v>
      </c>
      <c r="AW95" s="81">
        <f>ROUND(BA95*L30,2)</f>
        <v>0</v>
      </c>
      <c r="AX95" s="81">
        <f>ROUND(BB95*L29,2)</f>
        <v>0</v>
      </c>
      <c r="AY95" s="81">
        <f>ROUND(BC95*L30,2)</f>
        <v>0</v>
      </c>
      <c r="AZ95" s="81">
        <f>ROUND(SUM(AZ96:AZ99),2)</f>
        <v>0</v>
      </c>
      <c r="BA95" s="81">
        <f>ROUND(SUM(BA96:BA99),2)</f>
        <v>0</v>
      </c>
      <c r="BB95" s="81">
        <f>ROUND(SUM(BB96:BB99),2)</f>
        <v>0</v>
      </c>
      <c r="BC95" s="81">
        <f>ROUND(SUM(BC96:BC99),2)</f>
        <v>0</v>
      </c>
      <c r="BD95" s="83">
        <f>ROUND(SUM(BD96:BD99),2)</f>
        <v>0</v>
      </c>
      <c r="BS95" s="84" t="s">
        <v>74</v>
      </c>
      <c r="BT95" s="84" t="s">
        <v>82</v>
      </c>
      <c r="BU95" s="84" t="s">
        <v>76</v>
      </c>
      <c r="BV95" s="84" t="s">
        <v>77</v>
      </c>
      <c r="BW95" s="84" t="s">
        <v>83</v>
      </c>
      <c r="BX95" s="84" t="s">
        <v>4</v>
      </c>
      <c r="CL95" s="84" t="s">
        <v>1</v>
      </c>
      <c r="CM95" s="84" t="s">
        <v>75</v>
      </c>
    </row>
    <row r="96" spans="1:91" s="4" customFormat="1" ht="16.5" customHeight="1">
      <c r="A96" s="85" t="s">
        <v>84</v>
      </c>
      <c r="B96" s="48"/>
      <c r="C96" s="10"/>
      <c r="D96" s="10"/>
      <c r="E96" s="213" t="s">
        <v>85</v>
      </c>
      <c r="F96" s="213"/>
      <c r="G96" s="213"/>
      <c r="H96" s="213"/>
      <c r="I96" s="213"/>
      <c r="J96" s="10"/>
      <c r="K96" s="213" t="s">
        <v>86</v>
      </c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1">
        <f>'001.1 - 1. Búracie práce'!J32</f>
        <v>0</v>
      </c>
      <c r="AH96" s="212"/>
      <c r="AI96" s="212"/>
      <c r="AJ96" s="212"/>
      <c r="AK96" s="212"/>
      <c r="AL96" s="212"/>
      <c r="AM96" s="212"/>
      <c r="AN96" s="211">
        <f t="shared" si="0"/>
        <v>0</v>
      </c>
      <c r="AO96" s="212"/>
      <c r="AP96" s="212"/>
      <c r="AQ96" s="86" t="s">
        <v>87</v>
      </c>
      <c r="AR96" s="48"/>
      <c r="AS96" s="87">
        <v>0</v>
      </c>
      <c r="AT96" s="88">
        <f t="shared" si="1"/>
        <v>0</v>
      </c>
      <c r="AU96" s="89">
        <f>'001.1 - 1. Búracie práce'!P129</f>
        <v>0</v>
      </c>
      <c r="AV96" s="88">
        <f>'001.1 - 1. Búracie práce'!J35</f>
        <v>0</v>
      </c>
      <c r="AW96" s="88">
        <f>'001.1 - 1. Búracie práce'!J36</f>
        <v>0</v>
      </c>
      <c r="AX96" s="88">
        <f>'001.1 - 1. Búracie práce'!J37</f>
        <v>0</v>
      </c>
      <c r="AY96" s="88">
        <f>'001.1 - 1. Búracie práce'!J38</f>
        <v>0</v>
      </c>
      <c r="AZ96" s="88">
        <f>'001.1 - 1. Búracie práce'!F35</f>
        <v>0</v>
      </c>
      <c r="BA96" s="88">
        <f>'001.1 - 1. Búracie práce'!F36</f>
        <v>0</v>
      </c>
      <c r="BB96" s="88">
        <f>'001.1 - 1. Búracie práce'!F37</f>
        <v>0</v>
      </c>
      <c r="BC96" s="88">
        <f>'001.1 - 1. Búracie práce'!F38</f>
        <v>0</v>
      </c>
      <c r="BD96" s="90">
        <f>'001.1 - 1. Búracie práce'!F39</f>
        <v>0</v>
      </c>
      <c r="BT96" s="22" t="s">
        <v>88</v>
      </c>
      <c r="BV96" s="22" t="s">
        <v>77</v>
      </c>
      <c r="BW96" s="22" t="s">
        <v>89</v>
      </c>
      <c r="BX96" s="22" t="s">
        <v>83</v>
      </c>
      <c r="CL96" s="22" t="s">
        <v>1</v>
      </c>
    </row>
    <row r="97" spans="1:90" s="4" customFormat="1" ht="16.5" customHeight="1">
      <c r="A97" s="85" t="s">
        <v>84</v>
      </c>
      <c r="B97" s="48"/>
      <c r="C97" s="10"/>
      <c r="D97" s="10"/>
      <c r="E97" s="213" t="s">
        <v>90</v>
      </c>
      <c r="F97" s="213"/>
      <c r="G97" s="213"/>
      <c r="H97" s="213"/>
      <c r="I97" s="213"/>
      <c r="J97" s="10"/>
      <c r="K97" s="213" t="s">
        <v>91</v>
      </c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1">
        <f>'001.2 - 2. Stavebná časť'!J32</f>
        <v>0</v>
      </c>
      <c r="AH97" s="212"/>
      <c r="AI97" s="212"/>
      <c r="AJ97" s="212"/>
      <c r="AK97" s="212"/>
      <c r="AL97" s="212"/>
      <c r="AM97" s="212"/>
      <c r="AN97" s="211">
        <f t="shared" si="0"/>
        <v>0</v>
      </c>
      <c r="AO97" s="212"/>
      <c r="AP97" s="212"/>
      <c r="AQ97" s="86" t="s">
        <v>87</v>
      </c>
      <c r="AR97" s="48"/>
      <c r="AS97" s="87">
        <v>0</v>
      </c>
      <c r="AT97" s="88">
        <f t="shared" si="1"/>
        <v>0</v>
      </c>
      <c r="AU97" s="89">
        <f>'001.2 - 2. Stavebná časť'!P143</f>
        <v>0</v>
      </c>
      <c r="AV97" s="88">
        <f>'001.2 - 2. Stavebná časť'!J35</f>
        <v>0</v>
      </c>
      <c r="AW97" s="88">
        <f>'001.2 - 2. Stavebná časť'!J36</f>
        <v>0</v>
      </c>
      <c r="AX97" s="88">
        <f>'001.2 - 2. Stavebná časť'!J37</f>
        <v>0</v>
      </c>
      <c r="AY97" s="88">
        <f>'001.2 - 2. Stavebná časť'!J38</f>
        <v>0</v>
      </c>
      <c r="AZ97" s="88">
        <f>'001.2 - 2. Stavebná časť'!F35</f>
        <v>0</v>
      </c>
      <c r="BA97" s="88">
        <f>'001.2 - 2. Stavebná časť'!F36</f>
        <v>0</v>
      </c>
      <c r="BB97" s="88">
        <f>'001.2 - 2. Stavebná časť'!F37</f>
        <v>0</v>
      </c>
      <c r="BC97" s="88">
        <f>'001.2 - 2. Stavebná časť'!F38</f>
        <v>0</v>
      </c>
      <c r="BD97" s="90">
        <f>'001.2 - 2. Stavebná časť'!F39</f>
        <v>0</v>
      </c>
      <c r="BT97" s="22" t="s">
        <v>88</v>
      </c>
      <c r="BV97" s="22" t="s">
        <v>77</v>
      </c>
      <c r="BW97" s="22" t="s">
        <v>92</v>
      </c>
      <c r="BX97" s="22" t="s">
        <v>83</v>
      </c>
      <c r="CL97" s="22" t="s">
        <v>1</v>
      </c>
    </row>
    <row r="98" spans="1:90" s="4" customFormat="1" ht="16.5" customHeight="1">
      <c r="A98" s="85" t="s">
        <v>84</v>
      </c>
      <c r="B98" s="48"/>
      <c r="C98" s="10"/>
      <c r="D98" s="10"/>
      <c r="E98" s="213" t="s">
        <v>93</v>
      </c>
      <c r="F98" s="213"/>
      <c r="G98" s="213"/>
      <c r="H98" s="213"/>
      <c r="I98" s="213"/>
      <c r="J98" s="10"/>
      <c r="K98" s="213" t="s">
        <v>94</v>
      </c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  <c r="Z98" s="213"/>
      <c r="AA98" s="213"/>
      <c r="AB98" s="213"/>
      <c r="AC98" s="213"/>
      <c r="AD98" s="213"/>
      <c r="AE98" s="213"/>
      <c r="AF98" s="213"/>
      <c r="AG98" s="211">
        <f>'001.3 - 3. Elektroinštalá...'!J32</f>
        <v>0</v>
      </c>
      <c r="AH98" s="212"/>
      <c r="AI98" s="212"/>
      <c r="AJ98" s="212"/>
      <c r="AK98" s="212"/>
      <c r="AL98" s="212"/>
      <c r="AM98" s="212"/>
      <c r="AN98" s="211">
        <f t="shared" si="0"/>
        <v>0</v>
      </c>
      <c r="AO98" s="212"/>
      <c r="AP98" s="212"/>
      <c r="AQ98" s="86" t="s">
        <v>87</v>
      </c>
      <c r="AR98" s="48"/>
      <c r="AS98" s="87">
        <v>0</v>
      </c>
      <c r="AT98" s="88">
        <f t="shared" si="1"/>
        <v>0</v>
      </c>
      <c r="AU98" s="89">
        <f>'001.3 - 3. Elektroinštalá...'!P125</f>
        <v>0</v>
      </c>
      <c r="AV98" s="88">
        <f>'001.3 - 3. Elektroinštalá...'!J35</f>
        <v>0</v>
      </c>
      <c r="AW98" s="88">
        <f>'001.3 - 3. Elektroinštalá...'!J36</f>
        <v>0</v>
      </c>
      <c r="AX98" s="88">
        <f>'001.3 - 3. Elektroinštalá...'!J37</f>
        <v>0</v>
      </c>
      <c r="AY98" s="88">
        <f>'001.3 - 3. Elektroinštalá...'!J38</f>
        <v>0</v>
      </c>
      <c r="AZ98" s="88">
        <f>'001.3 - 3. Elektroinštalá...'!F35</f>
        <v>0</v>
      </c>
      <c r="BA98" s="88">
        <f>'001.3 - 3. Elektroinštalá...'!F36</f>
        <v>0</v>
      </c>
      <c r="BB98" s="88">
        <f>'001.3 - 3. Elektroinštalá...'!F37</f>
        <v>0</v>
      </c>
      <c r="BC98" s="88">
        <f>'001.3 - 3. Elektroinštalá...'!F38</f>
        <v>0</v>
      </c>
      <c r="BD98" s="90">
        <f>'001.3 - 3. Elektroinštalá...'!F39</f>
        <v>0</v>
      </c>
      <c r="BT98" s="22" t="s">
        <v>88</v>
      </c>
      <c r="BV98" s="22" t="s">
        <v>77</v>
      </c>
      <c r="BW98" s="22" t="s">
        <v>95</v>
      </c>
      <c r="BX98" s="22" t="s">
        <v>83</v>
      </c>
      <c r="CL98" s="22" t="s">
        <v>1</v>
      </c>
    </row>
    <row r="99" spans="1:90" s="4" customFormat="1" ht="16.5" customHeight="1">
      <c r="A99" s="85" t="s">
        <v>84</v>
      </c>
      <c r="B99" s="48"/>
      <c r="C99" s="10"/>
      <c r="D99" s="10"/>
      <c r="E99" s="213" t="s">
        <v>96</v>
      </c>
      <c r="F99" s="213"/>
      <c r="G99" s="213"/>
      <c r="H99" s="213"/>
      <c r="I99" s="213"/>
      <c r="J99" s="10"/>
      <c r="K99" s="213" t="s">
        <v>97</v>
      </c>
      <c r="L99" s="213"/>
      <c r="M99" s="213"/>
      <c r="N99" s="213"/>
      <c r="O99" s="213"/>
      <c r="P99" s="213"/>
      <c r="Q99" s="213"/>
      <c r="R99" s="213"/>
      <c r="S99" s="213"/>
      <c r="T99" s="213"/>
      <c r="U99" s="213"/>
      <c r="V99" s="213"/>
      <c r="W99" s="213"/>
      <c r="X99" s="213"/>
      <c r="Y99" s="213"/>
      <c r="Z99" s="213"/>
      <c r="AA99" s="213"/>
      <c r="AB99" s="213"/>
      <c r="AC99" s="213"/>
      <c r="AD99" s="213"/>
      <c r="AE99" s="213"/>
      <c r="AF99" s="213"/>
      <c r="AG99" s="211">
        <f>'001.4 - 4. Slaboprúdové r...'!J32</f>
        <v>0</v>
      </c>
      <c r="AH99" s="212"/>
      <c r="AI99" s="212"/>
      <c r="AJ99" s="212"/>
      <c r="AK99" s="212"/>
      <c r="AL99" s="212"/>
      <c r="AM99" s="212"/>
      <c r="AN99" s="211">
        <f t="shared" si="0"/>
        <v>0</v>
      </c>
      <c r="AO99" s="212"/>
      <c r="AP99" s="212"/>
      <c r="AQ99" s="86" t="s">
        <v>87</v>
      </c>
      <c r="AR99" s="48"/>
      <c r="AS99" s="91">
        <v>0</v>
      </c>
      <c r="AT99" s="92">
        <f t="shared" si="1"/>
        <v>0</v>
      </c>
      <c r="AU99" s="93">
        <f>'001.4 - 4. Slaboprúdové r...'!P121</f>
        <v>0</v>
      </c>
      <c r="AV99" s="92">
        <f>'001.4 - 4. Slaboprúdové r...'!J35</f>
        <v>0</v>
      </c>
      <c r="AW99" s="92">
        <f>'001.4 - 4. Slaboprúdové r...'!J36</f>
        <v>0</v>
      </c>
      <c r="AX99" s="92">
        <f>'001.4 - 4. Slaboprúdové r...'!J37</f>
        <v>0</v>
      </c>
      <c r="AY99" s="92">
        <f>'001.4 - 4. Slaboprúdové r...'!J38</f>
        <v>0</v>
      </c>
      <c r="AZ99" s="92">
        <f>'001.4 - 4. Slaboprúdové r...'!F35</f>
        <v>0</v>
      </c>
      <c r="BA99" s="92">
        <f>'001.4 - 4. Slaboprúdové r...'!F36</f>
        <v>0</v>
      </c>
      <c r="BB99" s="92">
        <f>'001.4 - 4. Slaboprúdové r...'!F37</f>
        <v>0</v>
      </c>
      <c r="BC99" s="92">
        <f>'001.4 - 4. Slaboprúdové r...'!F38</f>
        <v>0</v>
      </c>
      <c r="BD99" s="94">
        <f>'001.4 - 4. Slaboprúdové r...'!F39</f>
        <v>0</v>
      </c>
      <c r="BT99" s="22" t="s">
        <v>88</v>
      </c>
      <c r="BV99" s="22" t="s">
        <v>77</v>
      </c>
      <c r="BW99" s="22" t="s">
        <v>98</v>
      </c>
      <c r="BX99" s="22" t="s">
        <v>83</v>
      </c>
      <c r="CL99" s="22" t="s">
        <v>1</v>
      </c>
    </row>
    <row r="100" spans="1:90" s="2" customFormat="1" ht="30" customHeight="1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30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</row>
    <row r="101" spans="1:90" s="2" customFormat="1" ht="6.95" customHeight="1">
      <c r="A101" s="29"/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30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</row>
  </sheetData>
  <mergeCells count="58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G98:AM98"/>
    <mergeCell ref="AN98:AP98"/>
    <mergeCell ref="E98:I98"/>
    <mergeCell ref="K98:AF98"/>
    <mergeCell ref="AN99:AP99"/>
    <mergeCell ref="AG99:AM99"/>
    <mergeCell ref="E99:I99"/>
    <mergeCell ref="K99:AF99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G94:AM94"/>
    <mergeCell ref="AN94:AP94"/>
    <mergeCell ref="L85:AO85"/>
    <mergeCell ref="AM87:AN87"/>
    <mergeCell ref="AS89:AT91"/>
    <mergeCell ref="AM89:AP89"/>
    <mergeCell ref="AM90:AP90"/>
  </mergeCells>
  <hyperlinks>
    <hyperlink ref="A96" location="'001.1 - 1. Búracie práce'!C2" display="/"/>
    <hyperlink ref="A97" location="'001.2 - 2. Stavebná časť'!C2" display="/"/>
    <hyperlink ref="A98" location="'001.3 - 3. Elektroinštalá...'!C2" display="/"/>
    <hyperlink ref="A99" location="'001.4 - 4. Slaboprúdové r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1"/>
  <sheetViews>
    <sheetView showGridLines="0" topLeftCell="A145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5"/>
      <c r="L2" s="235" t="s">
        <v>5</v>
      </c>
      <c r="M2" s="220"/>
      <c r="N2" s="220"/>
      <c r="O2" s="220"/>
      <c r="P2" s="220"/>
      <c r="Q2" s="220"/>
      <c r="R2" s="220"/>
      <c r="S2" s="220"/>
      <c r="T2" s="220"/>
      <c r="U2" s="220"/>
      <c r="V2" s="220"/>
      <c r="AT2" s="14" t="s">
        <v>89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99</v>
      </c>
      <c r="I4" s="95"/>
      <c r="L4" s="17"/>
      <c r="M4" s="97" t="s">
        <v>9</v>
      </c>
      <c r="AT4" s="14" t="s">
        <v>3</v>
      </c>
    </row>
    <row r="5" spans="1:46" s="1" customFormat="1" ht="6.95" customHeight="1">
      <c r="B5" s="17"/>
      <c r="I5" s="95"/>
      <c r="L5" s="17"/>
    </row>
    <row r="6" spans="1:46" s="1" customFormat="1" ht="12" customHeight="1">
      <c r="B6" s="17"/>
      <c r="D6" s="24" t="s">
        <v>14</v>
      </c>
      <c r="I6" s="95"/>
      <c r="L6" s="17"/>
    </row>
    <row r="7" spans="1:46" s="1" customFormat="1" ht="16.5" customHeight="1">
      <c r="B7" s="17"/>
      <c r="E7" s="236" t="str">
        <f>'Rekapitulácia stavby'!K6</f>
        <v>Areál UPJŠ v Košiciach</v>
      </c>
      <c r="F7" s="237"/>
      <c r="G7" s="237"/>
      <c r="H7" s="237"/>
      <c r="I7" s="95"/>
      <c r="L7" s="17"/>
    </row>
    <row r="8" spans="1:46" s="1" customFormat="1" ht="12" customHeight="1">
      <c r="B8" s="17"/>
      <c r="D8" s="24" t="s">
        <v>100</v>
      </c>
      <c r="I8" s="95"/>
      <c r="L8" s="17"/>
    </row>
    <row r="9" spans="1:46" s="2" customFormat="1" ht="16.5" customHeight="1">
      <c r="A9" s="29"/>
      <c r="B9" s="30"/>
      <c r="C9" s="29"/>
      <c r="D9" s="29"/>
      <c r="E9" s="236" t="s">
        <v>101</v>
      </c>
      <c r="F9" s="238"/>
      <c r="G9" s="238"/>
      <c r="H9" s="238"/>
      <c r="I9" s="98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102</v>
      </c>
      <c r="E10" s="29"/>
      <c r="F10" s="29"/>
      <c r="G10" s="29"/>
      <c r="H10" s="29"/>
      <c r="I10" s="98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>
      <c r="A11" s="29"/>
      <c r="B11" s="30"/>
      <c r="C11" s="29"/>
      <c r="D11" s="29"/>
      <c r="E11" s="193" t="s">
        <v>103</v>
      </c>
      <c r="F11" s="238"/>
      <c r="G11" s="238"/>
      <c r="H11" s="238"/>
      <c r="I11" s="98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1.25">
      <c r="A12" s="29"/>
      <c r="B12" s="30"/>
      <c r="C12" s="29"/>
      <c r="D12" s="29"/>
      <c r="E12" s="29"/>
      <c r="F12" s="29"/>
      <c r="G12" s="29"/>
      <c r="H12" s="29"/>
      <c r="I12" s="98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>
      <c r="A13" s="29"/>
      <c r="B13" s="30"/>
      <c r="C13" s="29"/>
      <c r="D13" s="24" t="s">
        <v>16</v>
      </c>
      <c r="E13" s="29"/>
      <c r="F13" s="22" t="s">
        <v>1</v>
      </c>
      <c r="G13" s="29"/>
      <c r="H13" s="29"/>
      <c r="I13" s="99" t="s">
        <v>17</v>
      </c>
      <c r="J13" s="22" t="s">
        <v>1</v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18</v>
      </c>
      <c r="E14" s="29"/>
      <c r="F14" s="22" t="s">
        <v>19</v>
      </c>
      <c r="G14" s="29"/>
      <c r="H14" s="29"/>
      <c r="I14" s="99" t="s">
        <v>20</v>
      </c>
      <c r="J14" s="52" t="str">
        <f>'Rekapitulácia stavby'!AN8</f>
        <v>3. 3. 2020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>
      <c r="A15" s="29"/>
      <c r="B15" s="30"/>
      <c r="C15" s="29"/>
      <c r="D15" s="29"/>
      <c r="E15" s="29"/>
      <c r="F15" s="29"/>
      <c r="G15" s="29"/>
      <c r="H15" s="29"/>
      <c r="I15" s="98"/>
      <c r="J15" s="29"/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22</v>
      </c>
      <c r="E16" s="29"/>
      <c r="F16" s="29"/>
      <c r="G16" s="29"/>
      <c r="H16" s="29"/>
      <c r="I16" s="99" t="s">
        <v>23</v>
      </c>
      <c r="J16" s="22" t="s">
        <v>1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>
      <c r="A17" s="29"/>
      <c r="B17" s="30"/>
      <c r="C17" s="29"/>
      <c r="D17" s="29"/>
      <c r="E17" s="22" t="s">
        <v>24</v>
      </c>
      <c r="F17" s="29"/>
      <c r="G17" s="29"/>
      <c r="H17" s="29"/>
      <c r="I17" s="99" t="s">
        <v>25</v>
      </c>
      <c r="J17" s="22" t="s">
        <v>1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>
      <c r="A18" s="29"/>
      <c r="B18" s="30"/>
      <c r="C18" s="29"/>
      <c r="D18" s="29"/>
      <c r="E18" s="29"/>
      <c r="F18" s="29"/>
      <c r="G18" s="29"/>
      <c r="H18" s="29"/>
      <c r="I18" s="98"/>
      <c r="J18" s="29"/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>
      <c r="A19" s="29"/>
      <c r="B19" s="30"/>
      <c r="C19" s="29"/>
      <c r="D19" s="24" t="s">
        <v>26</v>
      </c>
      <c r="E19" s="29"/>
      <c r="F19" s="29"/>
      <c r="G19" s="29"/>
      <c r="H19" s="29"/>
      <c r="I19" s="99" t="s">
        <v>23</v>
      </c>
      <c r="J19" s="25" t="str">
        <f>'Rekapitulácia stavby'!AN13</f>
        <v>Vyplň údaj</v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>
      <c r="A20" s="29"/>
      <c r="B20" s="30"/>
      <c r="C20" s="29"/>
      <c r="D20" s="29"/>
      <c r="E20" s="239" t="str">
        <f>'Rekapitulácia stavby'!E14</f>
        <v>Vyplň údaj</v>
      </c>
      <c r="F20" s="219"/>
      <c r="G20" s="219"/>
      <c r="H20" s="219"/>
      <c r="I20" s="99" t="s">
        <v>25</v>
      </c>
      <c r="J20" s="25" t="str">
        <f>'Rekapitulácia stavby'!AN14</f>
        <v>Vyplň údaj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>
      <c r="A21" s="29"/>
      <c r="B21" s="30"/>
      <c r="C21" s="29"/>
      <c r="D21" s="29"/>
      <c r="E21" s="29"/>
      <c r="F21" s="29"/>
      <c r="G21" s="29"/>
      <c r="H21" s="29"/>
      <c r="I21" s="98"/>
      <c r="J21" s="29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>
      <c r="A22" s="29"/>
      <c r="B22" s="30"/>
      <c r="C22" s="29"/>
      <c r="D22" s="24" t="s">
        <v>28</v>
      </c>
      <c r="E22" s="29"/>
      <c r="F22" s="29"/>
      <c r="G22" s="29"/>
      <c r="H22" s="29"/>
      <c r="I22" s="99" t="s">
        <v>23</v>
      </c>
      <c r="J22" s="22" t="s">
        <v>1</v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>
      <c r="A23" s="29"/>
      <c r="B23" s="30"/>
      <c r="C23" s="29"/>
      <c r="D23" s="29"/>
      <c r="E23" s="22" t="s">
        <v>29</v>
      </c>
      <c r="F23" s="29"/>
      <c r="G23" s="29"/>
      <c r="H23" s="29"/>
      <c r="I23" s="99" t="s">
        <v>25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>
      <c r="A24" s="29"/>
      <c r="B24" s="30"/>
      <c r="C24" s="29"/>
      <c r="D24" s="29"/>
      <c r="E24" s="29"/>
      <c r="F24" s="29"/>
      <c r="G24" s="29"/>
      <c r="H24" s="29"/>
      <c r="I24" s="98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>
      <c r="A25" s="29"/>
      <c r="B25" s="30"/>
      <c r="C25" s="29"/>
      <c r="D25" s="24" t="s">
        <v>32</v>
      </c>
      <c r="E25" s="29"/>
      <c r="F25" s="29"/>
      <c r="G25" s="29"/>
      <c r="H25" s="29"/>
      <c r="I25" s="99" t="s">
        <v>23</v>
      </c>
      <c r="J25" s="22" t="s">
        <v>1</v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>
      <c r="A26" s="29"/>
      <c r="B26" s="30"/>
      <c r="C26" s="29"/>
      <c r="D26" s="29"/>
      <c r="E26" s="22" t="s">
        <v>33</v>
      </c>
      <c r="F26" s="29"/>
      <c r="G26" s="29"/>
      <c r="H26" s="29"/>
      <c r="I26" s="99" t="s">
        <v>25</v>
      </c>
      <c r="J26" s="22" t="s">
        <v>1</v>
      </c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98"/>
      <c r="J27" s="29"/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>
      <c r="A28" s="29"/>
      <c r="B28" s="30"/>
      <c r="C28" s="29"/>
      <c r="D28" s="24" t="s">
        <v>34</v>
      </c>
      <c r="E28" s="29"/>
      <c r="F28" s="29"/>
      <c r="G28" s="29"/>
      <c r="H28" s="29"/>
      <c r="I28" s="98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>
      <c r="A29" s="100"/>
      <c r="B29" s="101"/>
      <c r="C29" s="100"/>
      <c r="D29" s="100"/>
      <c r="E29" s="224" t="s">
        <v>1</v>
      </c>
      <c r="F29" s="224"/>
      <c r="G29" s="224"/>
      <c r="H29" s="224"/>
      <c r="I29" s="102"/>
      <c r="J29" s="100"/>
      <c r="K29" s="100"/>
      <c r="L29" s="103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98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104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105" t="s">
        <v>35</v>
      </c>
      <c r="E32" s="29"/>
      <c r="F32" s="29"/>
      <c r="G32" s="29"/>
      <c r="H32" s="29"/>
      <c r="I32" s="98"/>
      <c r="J32" s="68">
        <f>ROUND(J129,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104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37</v>
      </c>
      <c r="G34" s="29"/>
      <c r="H34" s="29"/>
      <c r="I34" s="106" t="s">
        <v>36</v>
      </c>
      <c r="J34" s="33" t="s">
        <v>38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7" t="s">
        <v>39</v>
      </c>
      <c r="E35" s="24" t="s">
        <v>40</v>
      </c>
      <c r="F35" s="108">
        <f>ROUND((SUM(BE129:BE180)),  2)</f>
        <v>0</v>
      </c>
      <c r="G35" s="29"/>
      <c r="H35" s="29"/>
      <c r="I35" s="109">
        <v>0.2</v>
      </c>
      <c r="J35" s="108">
        <f>ROUND(((SUM(BE129:BE180))*I35),  2)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4" t="s">
        <v>41</v>
      </c>
      <c r="F36" s="108">
        <f>ROUND((SUM(BF129:BF180)),  2)</f>
        <v>0</v>
      </c>
      <c r="G36" s="29"/>
      <c r="H36" s="29"/>
      <c r="I36" s="109">
        <v>0.2</v>
      </c>
      <c r="J36" s="108">
        <f>ROUND(((SUM(BF129:BF180))*I36),  2)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108">
        <f>ROUND((SUM(BG129:BG180)),  2)</f>
        <v>0</v>
      </c>
      <c r="G37" s="29"/>
      <c r="H37" s="29"/>
      <c r="I37" s="109">
        <v>0.2</v>
      </c>
      <c r="J37" s="108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43</v>
      </c>
      <c r="F38" s="108">
        <f>ROUND((SUM(BH129:BH180)),  2)</f>
        <v>0</v>
      </c>
      <c r="G38" s="29"/>
      <c r="H38" s="29"/>
      <c r="I38" s="109">
        <v>0.2</v>
      </c>
      <c r="J38" s="108">
        <f>0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44</v>
      </c>
      <c r="F39" s="108">
        <f>ROUND((SUM(BI129:BI180)),  2)</f>
        <v>0</v>
      </c>
      <c r="G39" s="29"/>
      <c r="H39" s="29"/>
      <c r="I39" s="109">
        <v>0</v>
      </c>
      <c r="J39" s="108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98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10"/>
      <c r="D41" s="111" t="s">
        <v>45</v>
      </c>
      <c r="E41" s="57"/>
      <c r="F41" s="57"/>
      <c r="G41" s="112" t="s">
        <v>46</v>
      </c>
      <c r="H41" s="113" t="s">
        <v>47</v>
      </c>
      <c r="I41" s="114"/>
      <c r="J41" s="115">
        <f>SUM(J32:J39)</f>
        <v>0</v>
      </c>
      <c r="K41" s="116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98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I43" s="95"/>
      <c r="L43" s="17"/>
    </row>
    <row r="44" spans="1:31" s="1" customFormat="1" ht="14.45" customHeight="1">
      <c r="B44" s="17"/>
      <c r="I44" s="95"/>
      <c r="L44" s="17"/>
    </row>
    <row r="45" spans="1:31" s="1" customFormat="1" ht="14.45" customHeight="1">
      <c r="B45" s="17"/>
      <c r="I45" s="95"/>
      <c r="L45" s="17"/>
    </row>
    <row r="46" spans="1:31" s="1" customFormat="1" ht="14.45" customHeight="1">
      <c r="B46" s="17"/>
      <c r="I46" s="95"/>
      <c r="L46" s="17"/>
    </row>
    <row r="47" spans="1:31" s="1" customFormat="1" ht="14.45" customHeight="1">
      <c r="B47" s="17"/>
      <c r="I47" s="95"/>
      <c r="L47" s="17"/>
    </row>
    <row r="48" spans="1:31" s="1" customFormat="1" ht="14.45" customHeight="1">
      <c r="B48" s="17"/>
      <c r="I48" s="95"/>
      <c r="L48" s="17"/>
    </row>
    <row r="49" spans="1:31" s="1" customFormat="1" ht="14.45" customHeight="1">
      <c r="B49" s="17"/>
      <c r="I49" s="95"/>
      <c r="L49" s="17"/>
    </row>
    <row r="50" spans="1:31" s="2" customFormat="1" ht="14.45" customHeight="1">
      <c r="B50" s="39"/>
      <c r="D50" s="40" t="s">
        <v>48</v>
      </c>
      <c r="E50" s="41"/>
      <c r="F50" s="41"/>
      <c r="G50" s="40" t="s">
        <v>49</v>
      </c>
      <c r="H50" s="41"/>
      <c r="I50" s="117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50</v>
      </c>
      <c r="E61" s="32"/>
      <c r="F61" s="118" t="s">
        <v>51</v>
      </c>
      <c r="G61" s="42" t="s">
        <v>50</v>
      </c>
      <c r="H61" s="32"/>
      <c r="I61" s="119"/>
      <c r="J61" s="120" t="s">
        <v>51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52</v>
      </c>
      <c r="E65" s="43"/>
      <c r="F65" s="43"/>
      <c r="G65" s="40" t="s">
        <v>53</v>
      </c>
      <c r="H65" s="43"/>
      <c r="I65" s="121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50</v>
      </c>
      <c r="E76" s="32"/>
      <c r="F76" s="118" t="s">
        <v>51</v>
      </c>
      <c r="G76" s="42" t="s">
        <v>50</v>
      </c>
      <c r="H76" s="32"/>
      <c r="I76" s="119"/>
      <c r="J76" s="120" t="s">
        <v>51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22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23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104</v>
      </c>
      <c r="D82" s="29"/>
      <c r="E82" s="29"/>
      <c r="F82" s="29"/>
      <c r="G82" s="29"/>
      <c r="H82" s="29"/>
      <c r="I82" s="98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8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98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customHeight="1">
      <c r="A85" s="29"/>
      <c r="B85" s="30"/>
      <c r="C85" s="29"/>
      <c r="D85" s="29"/>
      <c r="E85" s="236" t="str">
        <f>E7</f>
        <v>Areál UPJŠ v Košiciach</v>
      </c>
      <c r="F85" s="237"/>
      <c r="G85" s="237"/>
      <c r="H85" s="237"/>
      <c r="I85" s="98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100</v>
      </c>
      <c r="I86" s="95"/>
      <c r="L86" s="17"/>
    </row>
    <row r="87" spans="1:31" s="2" customFormat="1" ht="16.5" customHeight="1">
      <c r="A87" s="29"/>
      <c r="B87" s="30"/>
      <c r="C87" s="29"/>
      <c r="D87" s="29"/>
      <c r="E87" s="236" t="s">
        <v>101</v>
      </c>
      <c r="F87" s="238"/>
      <c r="G87" s="238"/>
      <c r="H87" s="238"/>
      <c r="I87" s="98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>
      <c r="A88" s="29"/>
      <c r="B88" s="30"/>
      <c r="C88" s="24" t="s">
        <v>102</v>
      </c>
      <c r="D88" s="29"/>
      <c r="E88" s="29"/>
      <c r="F88" s="29"/>
      <c r="G88" s="29"/>
      <c r="H88" s="29"/>
      <c r="I88" s="98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>
      <c r="A89" s="29"/>
      <c r="B89" s="30"/>
      <c r="C89" s="29"/>
      <c r="D89" s="29"/>
      <c r="E89" s="193" t="str">
        <f>E11</f>
        <v>001.1 - 1. Búracie práce</v>
      </c>
      <c r="F89" s="238"/>
      <c r="G89" s="238"/>
      <c r="H89" s="238"/>
      <c r="I89" s="98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8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>
      <c r="A91" s="29"/>
      <c r="B91" s="30"/>
      <c r="C91" s="24" t="s">
        <v>18</v>
      </c>
      <c r="D91" s="29"/>
      <c r="E91" s="29"/>
      <c r="F91" s="22" t="str">
        <f>F14</f>
        <v>Košice, Šrobárova 2</v>
      </c>
      <c r="G91" s="29"/>
      <c r="H91" s="29"/>
      <c r="I91" s="99" t="s">
        <v>20</v>
      </c>
      <c r="J91" s="52" t="str">
        <f>IF(J14="","",J14)</f>
        <v>3. 3. 2020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98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25.7" customHeight="1">
      <c r="A93" s="29"/>
      <c r="B93" s="30"/>
      <c r="C93" s="24" t="s">
        <v>22</v>
      </c>
      <c r="D93" s="29"/>
      <c r="E93" s="29"/>
      <c r="F93" s="22" t="str">
        <f>E17</f>
        <v>UPJŠ v Košiciach</v>
      </c>
      <c r="G93" s="29"/>
      <c r="H93" s="29"/>
      <c r="I93" s="99" t="s">
        <v>28</v>
      </c>
      <c r="J93" s="27" t="str">
        <f>E23</f>
        <v>ing.Slávka Antalová, Košice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>
      <c r="A94" s="29"/>
      <c r="B94" s="30"/>
      <c r="C94" s="24" t="s">
        <v>26</v>
      </c>
      <c r="D94" s="29"/>
      <c r="E94" s="29"/>
      <c r="F94" s="22" t="str">
        <f>IF(E20="","",E20)</f>
        <v>Vyplň údaj</v>
      </c>
      <c r="G94" s="29"/>
      <c r="H94" s="29"/>
      <c r="I94" s="99" t="s">
        <v>32</v>
      </c>
      <c r="J94" s="27" t="str">
        <f>E26</f>
        <v>Ing.Ivana Brecková</v>
      </c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8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>
      <c r="A96" s="29"/>
      <c r="B96" s="30"/>
      <c r="C96" s="124" t="s">
        <v>105</v>
      </c>
      <c r="D96" s="110"/>
      <c r="E96" s="110"/>
      <c r="F96" s="110"/>
      <c r="G96" s="110"/>
      <c r="H96" s="110"/>
      <c r="I96" s="125"/>
      <c r="J96" s="126" t="s">
        <v>106</v>
      </c>
      <c r="K96" s="110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98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customHeight="1">
      <c r="A98" s="29"/>
      <c r="B98" s="30"/>
      <c r="C98" s="127" t="s">
        <v>107</v>
      </c>
      <c r="D98" s="29"/>
      <c r="E98" s="29"/>
      <c r="F98" s="29"/>
      <c r="G98" s="29"/>
      <c r="H98" s="29"/>
      <c r="I98" s="98"/>
      <c r="J98" s="68">
        <f>J129</f>
        <v>0</v>
      </c>
      <c r="K98" s="29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108</v>
      </c>
    </row>
    <row r="99" spans="1:47" s="9" customFormat="1" ht="24.95" customHeight="1">
      <c r="B99" s="128"/>
      <c r="D99" s="129" t="s">
        <v>109</v>
      </c>
      <c r="E99" s="130"/>
      <c r="F99" s="130"/>
      <c r="G99" s="130"/>
      <c r="H99" s="130"/>
      <c r="I99" s="131"/>
      <c r="J99" s="132">
        <f>J130</f>
        <v>0</v>
      </c>
      <c r="L99" s="128"/>
    </row>
    <row r="100" spans="1:47" s="10" customFormat="1" ht="19.899999999999999" customHeight="1">
      <c r="B100" s="133"/>
      <c r="D100" s="134" t="s">
        <v>110</v>
      </c>
      <c r="E100" s="135"/>
      <c r="F100" s="135"/>
      <c r="G100" s="135"/>
      <c r="H100" s="135"/>
      <c r="I100" s="136"/>
      <c r="J100" s="137">
        <f>J131</f>
        <v>0</v>
      </c>
      <c r="L100" s="133"/>
    </row>
    <row r="101" spans="1:47" s="9" customFormat="1" ht="24.95" customHeight="1">
      <c r="B101" s="128"/>
      <c r="D101" s="129" t="s">
        <v>111</v>
      </c>
      <c r="E101" s="130"/>
      <c r="F101" s="130"/>
      <c r="G101" s="130"/>
      <c r="H101" s="130"/>
      <c r="I101" s="131"/>
      <c r="J101" s="132">
        <f>J159</f>
        <v>0</v>
      </c>
      <c r="L101" s="128"/>
    </row>
    <row r="102" spans="1:47" s="10" customFormat="1" ht="19.899999999999999" customHeight="1">
      <c r="B102" s="133"/>
      <c r="D102" s="134" t="s">
        <v>112</v>
      </c>
      <c r="E102" s="135"/>
      <c r="F102" s="135"/>
      <c r="G102" s="135"/>
      <c r="H102" s="135"/>
      <c r="I102" s="136"/>
      <c r="J102" s="137">
        <f>J160</f>
        <v>0</v>
      </c>
      <c r="L102" s="133"/>
    </row>
    <row r="103" spans="1:47" s="10" customFormat="1" ht="19.899999999999999" customHeight="1">
      <c r="B103" s="133"/>
      <c r="D103" s="134" t="s">
        <v>113</v>
      </c>
      <c r="E103" s="135"/>
      <c r="F103" s="135"/>
      <c r="G103" s="135"/>
      <c r="H103" s="135"/>
      <c r="I103" s="136"/>
      <c r="J103" s="137">
        <f>J169</f>
        <v>0</v>
      </c>
      <c r="L103" s="133"/>
    </row>
    <row r="104" spans="1:47" s="10" customFormat="1" ht="19.899999999999999" customHeight="1">
      <c r="B104" s="133"/>
      <c r="D104" s="134" t="s">
        <v>114</v>
      </c>
      <c r="E104" s="135"/>
      <c r="F104" s="135"/>
      <c r="G104" s="135"/>
      <c r="H104" s="135"/>
      <c r="I104" s="136"/>
      <c r="J104" s="137">
        <f>J171</f>
        <v>0</v>
      </c>
      <c r="L104" s="133"/>
    </row>
    <row r="105" spans="1:47" s="10" customFormat="1" ht="19.899999999999999" customHeight="1">
      <c r="B105" s="133"/>
      <c r="D105" s="134" t="s">
        <v>115</v>
      </c>
      <c r="E105" s="135"/>
      <c r="F105" s="135"/>
      <c r="G105" s="135"/>
      <c r="H105" s="135"/>
      <c r="I105" s="136"/>
      <c r="J105" s="137">
        <f>J174</f>
        <v>0</v>
      </c>
      <c r="L105" s="133"/>
    </row>
    <row r="106" spans="1:47" s="10" customFormat="1" ht="19.899999999999999" customHeight="1">
      <c r="B106" s="133"/>
      <c r="D106" s="134" t="s">
        <v>116</v>
      </c>
      <c r="E106" s="135"/>
      <c r="F106" s="135"/>
      <c r="G106" s="135"/>
      <c r="H106" s="135"/>
      <c r="I106" s="136"/>
      <c r="J106" s="137">
        <f>J177</f>
        <v>0</v>
      </c>
      <c r="L106" s="133"/>
    </row>
    <row r="107" spans="1:47" s="9" customFormat="1" ht="24.95" customHeight="1">
      <c r="B107" s="128"/>
      <c r="D107" s="129" t="s">
        <v>117</v>
      </c>
      <c r="E107" s="130"/>
      <c r="F107" s="130"/>
      <c r="G107" s="130"/>
      <c r="H107" s="130"/>
      <c r="I107" s="131"/>
      <c r="J107" s="132">
        <f>J179</f>
        <v>0</v>
      </c>
      <c r="L107" s="128"/>
    </row>
    <row r="108" spans="1:47" s="2" customFormat="1" ht="21.75" customHeight="1">
      <c r="A108" s="29"/>
      <c r="B108" s="30"/>
      <c r="C108" s="29"/>
      <c r="D108" s="29"/>
      <c r="E108" s="29"/>
      <c r="F108" s="29"/>
      <c r="G108" s="29"/>
      <c r="H108" s="29"/>
      <c r="I108" s="98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47" s="2" customFormat="1" ht="6.95" customHeight="1">
      <c r="A109" s="29"/>
      <c r="B109" s="44"/>
      <c r="C109" s="45"/>
      <c r="D109" s="45"/>
      <c r="E109" s="45"/>
      <c r="F109" s="45"/>
      <c r="G109" s="45"/>
      <c r="H109" s="45"/>
      <c r="I109" s="122"/>
      <c r="J109" s="45"/>
      <c r="K109" s="45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3" spans="1:31" s="2" customFormat="1" ht="6.95" customHeight="1">
      <c r="A113" s="29"/>
      <c r="B113" s="46"/>
      <c r="C113" s="47"/>
      <c r="D113" s="47"/>
      <c r="E113" s="47"/>
      <c r="F113" s="47"/>
      <c r="G113" s="47"/>
      <c r="H113" s="47"/>
      <c r="I113" s="123"/>
      <c r="J113" s="47"/>
      <c r="K113" s="47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31" s="2" customFormat="1" ht="24.95" customHeight="1">
      <c r="A114" s="29"/>
      <c r="B114" s="30"/>
      <c r="C114" s="18" t="s">
        <v>118</v>
      </c>
      <c r="D114" s="29"/>
      <c r="E114" s="29"/>
      <c r="F114" s="29"/>
      <c r="G114" s="29"/>
      <c r="H114" s="29"/>
      <c r="I114" s="98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31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98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31" s="2" customFormat="1" ht="12" customHeight="1">
      <c r="A116" s="29"/>
      <c r="B116" s="30"/>
      <c r="C116" s="24" t="s">
        <v>14</v>
      </c>
      <c r="D116" s="29"/>
      <c r="E116" s="29"/>
      <c r="F116" s="29"/>
      <c r="G116" s="29"/>
      <c r="H116" s="29"/>
      <c r="I116" s="98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16.5" customHeight="1">
      <c r="A117" s="29"/>
      <c r="B117" s="30"/>
      <c r="C117" s="29"/>
      <c r="D117" s="29"/>
      <c r="E117" s="236" t="str">
        <f>E7</f>
        <v>Areál UPJŠ v Košiciach</v>
      </c>
      <c r="F117" s="237"/>
      <c r="G117" s="237"/>
      <c r="H117" s="237"/>
      <c r="I117" s="98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1" customFormat="1" ht="12" customHeight="1">
      <c r="B118" s="17"/>
      <c r="C118" s="24" t="s">
        <v>100</v>
      </c>
      <c r="I118" s="95"/>
      <c r="L118" s="17"/>
    </row>
    <row r="119" spans="1:31" s="2" customFormat="1" ht="16.5" customHeight="1">
      <c r="A119" s="29"/>
      <c r="B119" s="30"/>
      <c r="C119" s="29"/>
      <c r="D119" s="29"/>
      <c r="E119" s="236" t="s">
        <v>101</v>
      </c>
      <c r="F119" s="238"/>
      <c r="G119" s="238"/>
      <c r="H119" s="238"/>
      <c r="I119" s="98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2" customHeight="1">
      <c r="A120" s="29"/>
      <c r="B120" s="30"/>
      <c r="C120" s="24" t="s">
        <v>102</v>
      </c>
      <c r="D120" s="29"/>
      <c r="E120" s="29"/>
      <c r="F120" s="29"/>
      <c r="G120" s="29"/>
      <c r="H120" s="29"/>
      <c r="I120" s="98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6.5" customHeight="1">
      <c r="A121" s="29"/>
      <c r="B121" s="30"/>
      <c r="C121" s="29"/>
      <c r="D121" s="29"/>
      <c r="E121" s="193" t="str">
        <f>E11</f>
        <v>001.1 - 1. Búracie práce</v>
      </c>
      <c r="F121" s="238"/>
      <c r="G121" s="238"/>
      <c r="H121" s="238"/>
      <c r="I121" s="98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6.95" customHeight="1">
      <c r="A122" s="29"/>
      <c r="B122" s="30"/>
      <c r="C122" s="29"/>
      <c r="D122" s="29"/>
      <c r="E122" s="29"/>
      <c r="F122" s="29"/>
      <c r="G122" s="29"/>
      <c r="H122" s="29"/>
      <c r="I122" s="98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2" customHeight="1">
      <c r="A123" s="29"/>
      <c r="B123" s="30"/>
      <c r="C123" s="24" t="s">
        <v>18</v>
      </c>
      <c r="D123" s="29"/>
      <c r="E123" s="29"/>
      <c r="F123" s="22" t="str">
        <f>F14</f>
        <v>Košice, Šrobárova 2</v>
      </c>
      <c r="G123" s="29"/>
      <c r="H123" s="29"/>
      <c r="I123" s="99" t="s">
        <v>20</v>
      </c>
      <c r="J123" s="52" t="str">
        <f>IF(J14="","",J14)</f>
        <v>3. 3. 2020</v>
      </c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6.95" customHeight="1">
      <c r="A124" s="29"/>
      <c r="B124" s="30"/>
      <c r="C124" s="29"/>
      <c r="D124" s="29"/>
      <c r="E124" s="29"/>
      <c r="F124" s="29"/>
      <c r="G124" s="29"/>
      <c r="H124" s="29"/>
      <c r="I124" s="98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25.7" customHeight="1">
      <c r="A125" s="29"/>
      <c r="B125" s="30"/>
      <c r="C125" s="24" t="s">
        <v>22</v>
      </c>
      <c r="D125" s="29"/>
      <c r="E125" s="29"/>
      <c r="F125" s="22" t="str">
        <f>E17</f>
        <v>UPJŠ v Košiciach</v>
      </c>
      <c r="G125" s="29"/>
      <c r="H125" s="29"/>
      <c r="I125" s="99" t="s">
        <v>28</v>
      </c>
      <c r="J125" s="27" t="str">
        <f>E23</f>
        <v>ing.Slávka Antalová, Košice</v>
      </c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5.2" customHeight="1">
      <c r="A126" s="29"/>
      <c r="B126" s="30"/>
      <c r="C126" s="24" t="s">
        <v>26</v>
      </c>
      <c r="D126" s="29"/>
      <c r="E126" s="29"/>
      <c r="F126" s="22" t="str">
        <f>IF(E20="","",E20)</f>
        <v>Vyplň údaj</v>
      </c>
      <c r="G126" s="29"/>
      <c r="H126" s="29"/>
      <c r="I126" s="99" t="s">
        <v>32</v>
      </c>
      <c r="J126" s="27" t="str">
        <f>E26</f>
        <v>Ing.Ivana Brecková</v>
      </c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0.35" customHeight="1">
      <c r="A127" s="29"/>
      <c r="B127" s="30"/>
      <c r="C127" s="29"/>
      <c r="D127" s="29"/>
      <c r="E127" s="29"/>
      <c r="F127" s="29"/>
      <c r="G127" s="29"/>
      <c r="H127" s="29"/>
      <c r="I127" s="98"/>
      <c r="J127" s="29"/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11" customFormat="1" ht="29.25" customHeight="1">
      <c r="A128" s="138"/>
      <c r="B128" s="139"/>
      <c r="C128" s="140" t="s">
        <v>119</v>
      </c>
      <c r="D128" s="141" t="s">
        <v>60</v>
      </c>
      <c r="E128" s="141" t="s">
        <v>56</v>
      </c>
      <c r="F128" s="141" t="s">
        <v>57</v>
      </c>
      <c r="G128" s="141" t="s">
        <v>120</v>
      </c>
      <c r="H128" s="141" t="s">
        <v>121</v>
      </c>
      <c r="I128" s="142" t="s">
        <v>122</v>
      </c>
      <c r="J128" s="143" t="s">
        <v>106</v>
      </c>
      <c r="K128" s="144" t="s">
        <v>123</v>
      </c>
      <c r="L128" s="145"/>
      <c r="M128" s="59" t="s">
        <v>1</v>
      </c>
      <c r="N128" s="60" t="s">
        <v>39</v>
      </c>
      <c r="O128" s="60" t="s">
        <v>124</v>
      </c>
      <c r="P128" s="60" t="s">
        <v>125</v>
      </c>
      <c r="Q128" s="60" t="s">
        <v>126</v>
      </c>
      <c r="R128" s="60" t="s">
        <v>127</v>
      </c>
      <c r="S128" s="60" t="s">
        <v>128</v>
      </c>
      <c r="T128" s="61" t="s">
        <v>129</v>
      </c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</row>
    <row r="129" spans="1:65" s="2" customFormat="1" ht="22.9" customHeight="1">
      <c r="A129" s="29"/>
      <c r="B129" s="30"/>
      <c r="C129" s="66" t="s">
        <v>107</v>
      </c>
      <c r="D129" s="29"/>
      <c r="E129" s="29"/>
      <c r="F129" s="29"/>
      <c r="G129" s="29"/>
      <c r="H129" s="29"/>
      <c r="I129" s="98"/>
      <c r="J129" s="146">
        <f>BK129</f>
        <v>0</v>
      </c>
      <c r="K129" s="29"/>
      <c r="L129" s="30"/>
      <c r="M129" s="62"/>
      <c r="N129" s="53"/>
      <c r="O129" s="63"/>
      <c r="P129" s="147">
        <f>P130+P159+P179</f>
        <v>0</v>
      </c>
      <c r="Q129" s="63"/>
      <c r="R129" s="147">
        <f>R130+R159+R179</f>
        <v>3.1970000000000002E-3</v>
      </c>
      <c r="S129" s="63"/>
      <c r="T129" s="148">
        <f>T130+T159+T179</f>
        <v>32.617780799999998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T129" s="14" t="s">
        <v>74</v>
      </c>
      <c r="AU129" s="14" t="s">
        <v>108</v>
      </c>
      <c r="BK129" s="149">
        <f>BK130+BK159+BK179</f>
        <v>0</v>
      </c>
    </row>
    <row r="130" spans="1:65" s="12" customFormat="1" ht="25.9" customHeight="1">
      <c r="B130" s="150"/>
      <c r="D130" s="151" t="s">
        <v>74</v>
      </c>
      <c r="E130" s="152" t="s">
        <v>130</v>
      </c>
      <c r="F130" s="152" t="s">
        <v>131</v>
      </c>
      <c r="I130" s="153"/>
      <c r="J130" s="154">
        <f>BK130</f>
        <v>0</v>
      </c>
      <c r="L130" s="150"/>
      <c r="M130" s="155"/>
      <c r="N130" s="156"/>
      <c r="O130" s="156"/>
      <c r="P130" s="157">
        <f>P131</f>
        <v>0</v>
      </c>
      <c r="Q130" s="156"/>
      <c r="R130" s="157">
        <f>R131</f>
        <v>1.638E-4</v>
      </c>
      <c r="S130" s="156"/>
      <c r="T130" s="158">
        <f>T131</f>
        <v>31.969399999999997</v>
      </c>
      <c r="AR130" s="151" t="s">
        <v>82</v>
      </c>
      <c r="AT130" s="159" t="s">
        <v>74</v>
      </c>
      <c r="AU130" s="159" t="s">
        <v>75</v>
      </c>
      <c r="AY130" s="151" t="s">
        <v>132</v>
      </c>
      <c r="BK130" s="160">
        <f>BK131</f>
        <v>0</v>
      </c>
    </row>
    <row r="131" spans="1:65" s="12" customFormat="1" ht="22.9" customHeight="1">
      <c r="B131" s="150"/>
      <c r="D131" s="151" t="s">
        <v>74</v>
      </c>
      <c r="E131" s="161" t="s">
        <v>133</v>
      </c>
      <c r="F131" s="161" t="s">
        <v>134</v>
      </c>
      <c r="I131" s="153"/>
      <c r="J131" s="162">
        <f>BK131</f>
        <v>0</v>
      </c>
      <c r="L131" s="150"/>
      <c r="M131" s="155"/>
      <c r="N131" s="156"/>
      <c r="O131" s="156"/>
      <c r="P131" s="157">
        <f>SUM(P132:P158)</f>
        <v>0</v>
      </c>
      <c r="Q131" s="156"/>
      <c r="R131" s="157">
        <f>SUM(R132:R158)</f>
        <v>1.638E-4</v>
      </c>
      <c r="S131" s="156"/>
      <c r="T131" s="158">
        <f>SUM(T132:T158)</f>
        <v>31.969399999999997</v>
      </c>
      <c r="AR131" s="151" t="s">
        <v>82</v>
      </c>
      <c r="AT131" s="159" t="s">
        <v>74</v>
      </c>
      <c r="AU131" s="159" t="s">
        <v>82</v>
      </c>
      <c r="AY131" s="151" t="s">
        <v>132</v>
      </c>
      <c r="BK131" s="160">
        <f>SUM(BK132:BK158)</f>
        <v>0</v>
      </c>
    </row>
    <row r="132" spans="1:65" s="2" customFormat="1" ht="16.5" customHeight="1">
      <c r="A132" s="29"/>
      <c r="B132" s="163"/>
      <c r="C132" s="164" t="s">
        <v>82</v>
      </c>
      <c r="D132" s="164" t="s">
        <v>135</v>
      </c>
      <c r="E132" s="165" t="s">
        <v>136</v>
      </c>
      <c r="F132" s="166" t="s">
        <v>137</v>
      </c>
      <c r="G132" s="167" t="s">
        <v>138</v>
      </c>
      <c r="H132" s="168">
        <v>24.45</v>
      </c>
      <c r="I132" s="169"/>
      <c r="J132" s="168">
        <f t="shared" ref="J132:J158" si="0">ROUND(I132*H132,3)</f>
        <v>0</v>
      </c>
      <c r="K132" s="170"/>
      <c r="L132" s="30"/>
      <c r="M132" s="171" t="s">
        <v>1</v>
      </c>
      <c r="N132" s="172" t="s">
        <v>41</v>
      </c>
      <c r="O132" s="55"/>
      <c r="P132" s="173">
        <f t="shared" ref="P132:P158" si="1">O132*H132</f>
        <v>0</v>
      </c>
      <c r="Q132" s="173">
        <v>0</v>
      </c>
      <c r="R132" s="173">
        <f t="shared" ref="R132:R158" si="2">Q132*H132</f>
        <v>0</v>
      </c>
      <c r="S132" s="173">
        <v>0.02</v>
      </c>
      <c r="T132" s="174">
        <f t="shared" ref="T132:T158" si="3">S132*H132</f>
        <v>0.48899999999999999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5" t="s">
        <v>139</v>
      </c>
      <c r="AT132" s="175" t="s">
        <v>135</v>
      </c>
      <c r="AU132" s="175" t="s">
        <v>88</v>
      </c>
      <c r="AY132" s="14" t="s">
        <v>132</v>
      </c>
      <c r="BE132" s="176">
        <f t="shared" ref="BE132:BE158" si="4">IF(N132="základná",J132,0)</f>
        <v>0</v>
      </c>
      <c r="BF132" s="176">
        <f t="shared" ref="BF132:BF158" si="5">IF(N132="znížená",J132,0)</f>
        <v>0</v>
      </c>
      <c r="BG132" s="176">
        <f t="shared" ref="BG132:BG158" si="6">IF(N132="zákl. prenesená",J132,0)</f>
        <v>0</v>
      </c>
      <c r="BH132" s="176">
        <f t="shared" ref="BH132:BH158" si="7">IF(N132="zníž. prenesená",J132,0)</f>
        <v>0</v>
      </c>
      <c r="BI132" s="176">
        <f t="shared" ref="BI132:BI158" si="8">IF(N132="nulová",J132,0)</f>
        <v>0</v>
      </c>
      <c r="BJ132" s="14" t="s">
        <v>88</v>
      </c>
      <c r="BK132" s="177">
        <f t="shared" ref="BK132:BK158" si="9">ROUND(I132*H132,3)</f>
        <v>0</v>
      </c>
      <c r="BL132" s="14" t="s">
        <v>139</v>
      </c>
      <c r="BM132" s="175" t="s">
        <v>140</v>
      </c>
    </row>
    <row r="133" spans="1:65" s="2" customFormat="1" ht="33" customHeight="1">
      <c r="A133" s="29"/>
      <c r="B133" s="163"/>
      <c r="C133" s="164" t="s">
        <v>88</v>
      </c>
      <c r="D133" s="164" t="s">
        <v>135</v>
      </c>
      <c r="E133" s="165" t="s">
        <v>141</v>
      </c>
      <c r="F133" s="166" t="s">
        <v>142</v>
      </c>
      <c r="G133" s="167" t="s">
        <v>143</v>
      </c>
      <c r="H133" s="168">
        <v>43.924999999999997</v>
      </c>
      <c r="I133" s="169"/>
      <c r="J133" s="168">
        <f t="shared" si="0"/>
        <v>0</v>
      </c>
      <c r="K133" s="170"/>
      <c r="L133" s="30"/>
      <c r="M133" s="171" t="s">
        <v>1</v>
      </c>
      <c r="N133" s="172" t="s">
        <v>41</v>
      </c>
      <c r="O133" s="55"/>
      <c r="P133" s="173">
        <f t="shared" si="1"/>
        <v>0</v>
      </c>
      <c r="Q133" s="173">
        <v>0</v>
      </c>
      <c r="R133" s="173">
        <f t="shared" si="2"/>
        <v>0</v>
      </c>
      <c r="S133" s="173">
        <v>0.19600000000000001</v>
      </c>
      <c r="T133" s="174">
        <f t="shared" si="3"/>
        <v>8.6092999999999993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5" t="s">
        <v>139</v>
      </c>
      <c r="AT133" s="175" t="s">
        <v>135</v>
      </c>
      <c r="AU133" s="175" t="s">
        <v>88</v>
      </c>
      <c r="AY133" s="14" t="s">
        <v>132</v>
      </c>
      <c r="BE133" s="176">
        <f t="shared" si="4"/>
        <v>0</v>
      </c>
      <c r="BF133" s="176">
        <f t="shared" si="5"/>
        <v>0</v>
      </c>
      <c r="BG133" s="176">
        <f t="shared" si="6"/>
        <v>0</v>
      </c>
      <c r="BH133" s="176">
        <f t="shared" si="7"/>
        <v>0</v>
      </c>
      <c r="BI133" s="176">
        <f t="shared" si="8"/>
        <v>0</v>
      </c>
      <c r="BJ133" s="14" t="s">
        <v>88</v>
      </c>
      <c r="BK133" s="177">
        <f t="shared" si="9"/>
        <v>0</v>
      </c>
      <c r="BL133" s="14" t="s">
        <v>139</v>
      </c>
      <c r="BM133" s="175" t="s">
        <v>144</v>
      </c>
    </row>
    <row r="134" spans="1:65" s="2" customFormat="1" ht="21.75" customHeight="1">
      <c r="A134" s="29"/>
      <c r="B134" s="163"/>
      <c r="C134" s="164" t="s">
        <v>145</v>
      </c>
      <c r="D134" s="164" t="s">
        <v>135</v>
      </c>
      <c r="E134" s="165" t="s">
        <v>146</v>
      </c>
      <c r="F134" s="166" t="s">
        <v>147</v>
      </c>
      <c r="G134" s="167" t="s">
        <v>143</v>
      </c>
      <c r="H134" s="168">
        <v>239.2</v>
      </c>
      <c r="I134" s="169"/>
      <c r="J134" s="168">
        <f t="shared" si="0"/>
        <v>0</v>
      </c>
      <c r="K134" s="170"/>
      <c r="L134" s="30"/>
      <c r="M134" s="171" t="s">
        <v>1</v>
      </c>
      <c r="N134" s="172" t="s">
        <v>41</v>
      </c>
      <c r="O134" s="55"/>
      <c r="P134" s="173">
        <f t="shared" si="1"/>
        <v>0</v>
      </c>
      <c r="Q134" s="173">
        <v>0</v>
      </c>
      <c r="R134" s="173">
        <f t="shared" si="2"/>
        <v>0</v>
      </c>
      <c r="S134" s="173">
        <v>0.02</v>
      </c>
      <c r="T134" s="174">
        <f t="shared" si="3"/>
        <v>4.7839999999999998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5" t="s">
        <v>139</v>
      </c>
      <c r="AT134" s="175" t="s">
        <v>135</v>
      </c>
      <c r="AU134" s="175" t="s">
        <v>88</v>
      </c>
      <c r="AY134" s="14" t="s">
        <v>132</v>
      </c>
      <c r="BE134" s="176">
        <f t="shared" si="4"/>
        <v>0</v>
      </c>
      <c r="BF134" s="176">
        <f t="shared" si="5"/>
        <v>0</v>
      </c>
      <c r="BG134" s="176">
        <f t="shared" si="6"/>
        <v>0</v>
      </c>
      <c r="BH134" s="176">
        <f t="shared" si="7"/>
        <v>0</v>
      </c>
      <c r="BI134" s="176">
        <f t="shared" si="8"/>
        <v>0</v>
      </c>
      <c r="BJ134" s="14" t="s">
        <v>88</v>
      </c>
      <c r="BK134" s="177">
        <f t="shared" si="9"/>
        <v>0</v>
      </c>
      <c r="BL134" s="14" t="s">
        <v>139</v>
      </c>
      <c r="BM134" s="175" t="s">
        <v>148</v>
      </c>
    </row>
    <row r="135" spans="1:65" s="2" customFormat="1" ht="21.75" customHeight="1">
      <c r="A135" s="29"/>
      <c r="B135" s="163"/>
      <c r="C135" s="164" t="s">
        <v>139</v>
      </c>
      <c r="D135" s="164" t="s">
        <v>135</v>
      </c>
      <c r="E135" s="165" t="s">
        <v>149</v>
      </c>
      <c r="F135" s="166" t="s">
        <v>150</v>
      </c>
      <c r="G135" s="167" t="s">
        <v>138</v>
      </c>
      <c r="H135" s="168">
        <v>5.79</v>
      </c>
      <c r="I135" s="169"/>
      <c r="J135" s="168">
        <f t="shared" si="0"/>
        <v>0</v>
      </c>
      <c r="K135" s="170"/>
      <c r="L135" s="30"/>
      <c r="M135" s="171" t="s">
        <v>1</v>
      </c>
      <c r="N135" s="172" t="s">
        <v>41</v>
      </c>
      <c r="O135" s="55"/>
      <c r="P135" s="173">
        <f t="shared" si="1"/>
        <v>0</v>
      </c>
      <c r="Q135" s="173">
        <v>0</v>
      </c>
      <c r="R135" s="173">
        <f t="shared" si="2"/>
        <v>0</v>
      </c>
      <c r="S135" s="173">
        <v>0.187</v>
      </c>
      <c r="T135" s="174">
        <f t="shared" si="3"/>
        <v>1.08273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5" t="s">
        <v>139</v>
      </c>
      <c r="AT135" s="175" t="s">
        <v>135</v>
      </c>
      <c r="AU135" s="175" t="s">
        <v>88</v>
      </c>
      <c r="AY135" s="14" t="s">
        <v>132</v>
      </c>
      <c r="BE135" s="176">
        <f t="shared" si="4"/>
        <v>0</v>
      </c>
      <c r="BF135" s="176">
        <f t="shared" si="5"/>
        <v>0</v>
      </c>
      <c r="BG135" s="176">
        <f t="shared" si="6"/>
        <v>0</v>
      </c>
      <c r="BH135" s="176">
        <f t="shared" si="7"/>
        <v>0</v>
      </c>
      <c r="BI135" s="176">
        <f t="shared" si="8"/>
        <v>0</v>
      </c>
      <c r="BJ135" s="14" t="s">
        <v>88</v>
      </c>
      <c r="BK135" s="177">
        <f t="shared" si="9"/>
        <v>0</v>
      </c>
      <c r="BL135" s="14" t="s">
        <v>139</v>
      </c>
      <c r="BM135" s="175" t="s">
        <v>151</v>
      </c>
    </row>
    <row r="136" spans="1:65" s="2" customFormat="1" ht="21.75" customHeight="1">
      <c r="A136" s="29"/>
      <c r="B136" s="163"/>
      <c r="C136" s="164" t="s">
        <v>152</v>
      </c>
      <c r="D136" s="164" t="s">
        <v>135</v>
      </c>
      <c r="E136" s="165" t="s">
        <v>153</v>
      </c>
      <c r="F136" s="166" t="s">
        <v>154</v>
      </c>
      <c r="G136" s="167" t="s">
        <v>155</v>
      </c>
      <c r="H136" s="168">
        <v>47</v>
      </c>
      <c r="I136" s="169"/>
      <c r="J136" s="168">
        <f t="shared" si="0"/>
        <v>0</v>
      </c>
      <c r="K136" s="170"/>
      <c r="L136" s="30"/>
      <c r="M136" s="171" t="s">
        <v>1</v>
      </c>
      <c r="N136" s="172" t="s">
        <v>41</v>
      </c>
      <c r="O136" s="55"/>
      <c r="P136" s="173">
        <f t="shared" si="1"/>
        <v>0</v>
      </c>
      <c r="Q136" s="173">
        <v>0</v>
      </c>
      <c r="R136" s="173">
        <f t="shared" si="2"/>
        <v>0</v>
      </c>
      <c r="S136" s="173">
        <v>1.2E-2</v>
      </c>
      <c r="T136" s="174">
        <f t="shared" si="3"/>
        <v>0.56400000000000006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5" t="s">
        <v>139</v>
      </c>
      <c r="AT136" s="175" t="s">
        <v>135</v>
      </c>
      <c r="AU136" s="175" t="s">
        <v>88</v>
      </c>
      <c r="AY136" s="14" t="s">
        <v>132</v>
      </c>
      <c r="BE136" s="176">
        <f t="shared" si="4"/>
        <v>0</v>
      </c>
      <c r="BF136" s="176">
        <f t="shared" si="5"/>
        <v>0</v>
      </c>
      <c r="BG136" s="176">
        <f t="shared" si="6"/>
        <v>0</v>
      </c>
      <c r="BH136" s="176">
        <f t="shared" si="7"/>
        <v>0</v>
      </c>
      <c r="BI136" s="176">
        <f t="shared" si="8"/>
        <v>0</v>
      </c>
      <c r="BJ136" s="14" t="s">
        <v>88</v>
      </c>
      <c r="BK136" s="177">
        <f t="shared" si="9"/>
        <v>0</v>
      </c>
      <c r="BL136" s="14" t="s">
        <v>139</v>
      </c>
      <c r="BM136" s="175" t="s">
        <v>156</v>
      </c>
    </row>
    <row r="137" spans="1:65" s="2" customFormat="1" ht="21.75" customHeight="1">
      <c r="A137" s="29"/>
      <c r="B137" s="163"/>
      <c r="C137" s="164" t="s">
        <v>157</v>
      </c>
      <c r="D137" s="164" t="s">
        <v>135</v>
      </c>
      <c r="E137" s="165" t="s">
        <v>158</v>
      </c>
      <c r="F137" s="166" t="s">
        <v>159</v>
      </c>
      <c r="G137" s="167" t="s">
        <v>155</v>
      </c>
      <c r="H137" s="168">
        <v>20</v>
      </c>
      <c r="I137" s="169"/>
      <c r="J137" s="168">
        <f t="shared" si="0"/>
        <v>0</v>
      </c>
      <c r="K137" s="170"/>
      <c r="L137" s="30"/>
      <c r="M137" s="171" t="s">
        <v>1</v>
      </c>
      <c r="N137" s="172" t="s">
        <v>41</v>
      </c>
      <c r="O137" s="55"/>
      <c r="P137" s="173">
        <f t="shared" si="1"/>
        <v>0</v>
      </c>
      <c r="Q137" s="173">
        <v>0</v>
      </c>
      <c r="R137" s="173">
        <f t="shared" si="2"/>
        <v>0</v>
      </c>
      <c r="S137" s="173">
        <v>2.4E-2</v>
      </c>
      <c r="T137" s="174">
        <f t="shared" si="3"/>
        <v>0.48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5" t="s">
        <v>139</v>
      </c>
      <c r="AT137" s="175" t="s">
        <v>135</v>
      </c>
      <c r="AU137" s="175" t="s">
        <v>88</v>
      </c>
      <c r="AY137" s="14" t="s">
        <v>132</v>
      </c>
      <c r="BE137" s="176">
        <f t="shared" si="4"/>
        <v>0</v>
      </c>
      <c r="BF137" s="176">
        <f t="shared" si="5"/>
        <v>0</v>
      </c>
      <c r="BG137" s="176">
        <f t="shared" si="6"/>
        <v>0</v>
      </c>
      <c r="BH137" s="176">
        <f t="shared" si="7"/>
        <v>0</v>
      </c>
      <c r="BI137" s="176">
        <f t="shared" si="8"/>
        <v>0</v>
      </c>
      <c r="BJ137" s="14" t="s">
        <v>88</v>
      </c>
      <c r="BK137" s="177">
        <f t="shared" si="9"/>
        <v>0</v>
      </c>
      <c r="BL137" s="14" t="s">
        <v>139</v>
      </c>
      <c r="BM137" s="175" t="s">
        <v>160</v>
      </c>
    </row>
    <row r="138" spans="1:65" s="2" customFormat="1" ht="21.75" customHeight="1">
      <c r="A138" s="29"/>
      <c r="B138" s="163"/>
      <c r="C138" s="164" t="s">
        <v>161</v>
      </c>
      <c r="D138" s="164" t="s">
        <v>135</v>
      </c>
      <c r="E138" s="165" t="s">
        <v>162</v>
      </c>
      <c r="F138" s="166" t="s">
        <v>163</v>
      </c>
      <c r="G138" s="167" t="s">
        <v>143</v>
      </c>
      <c r="H138" s="168">
        <v>52.790999999999997</v>
      </c>
      <c r="I138" s="169"/>
      <c r="J138" s="168">
        <f t="shared" si="0"/>
        <v>0</v>
      </c>
      <c r="K138" s="170"/>
      <c r="L138" s="30"/>
      <c r="M138" s="171" t="s">
        <v>1</v>
      </c>
      <c r="N138" s="172" t="s">
        <v>41</v>
      </c>
      <c r="O138" s="55"/>
      <c r="P138" s="173">
        <f t="shared" si="1"/>
        <v>0</v>
      </c>
      <c r="Q138" s="173">
        <v>0</v>
      </c>
      <c r="R138" s="173">
        <f t="shared" si="2"/>
        <v>0</v>
      </c>
      <c r="S138" s="173">
        <v>5.3999999999999999E-2</v>
      </c>
      <c r="T138" s="174">
        <f t="shared" si="3"/>
        <v>2.850714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5" t="s">
        <v>139</v>
      </c>
      <c r="AT138" s="175" t="s">
        <v>135</v>
      </c>
      <c r="AU138" s="175" t="s">
        <v>88</v>
      </c>
      <c r="AY138" s="14" t="s">
        <v>132</v>
      </c>
      <c r="BE138" s="176">
        <f t="shared" si="4"/>
        <v>0</v>
      </c>
      <c r="BF138" s="176">
        <f t="shared" si="5"/>
        <v>0</v>
      </c>
      <c r="BG138" s="176">
        <f t="shared" si="6"/>
        <v>0</v>
      </c>
      <c r="BH138" s="176">
        <f t="shared" si="7"/>
        <v>0</v>
      </c>
      <c r="BI138" s="176">
        <f t="shared" si="8"/>
        <v>0</v>
      </c>
      <c r="BJ138" s="14" t="s">
        <v>88</v>
      </c>
      <c r="BK138" s="177">
        <f t="shared" si="9"/>
        <v>0</v>
      </c>
      <c r="BL138" s="14" t="s">
        <v>139</v>
      </c>
      <c r="BM138" s="175" t="s">
        <v>164</v>
      </c>
    </row>
    <row r="139" spans="1:65" s="2" customFormat="1" ht="21.75" customHeight="1">
      <c r="A139" s="29"/>
      <c r="B139" s="163"/>
      <c r="C139" s="164" t="s">
        <v>165</v>
      </c>
      <c r="D139" s="164" t="s">
        <v>135</v>
      </c>
      <c r="E139" s="165" t="s">
        <v>166</v>
      </c>
      <c r="F139" s="166" t="s">
        <v>167</v>
      </c>
      <c r="G139" s="167" t="s">
        <v>143</v>
      </c>
      <c r="H139" s="168">
        <v>16.942</v>
      </c>
      <c r="I139" s="169"/>
      <c r="J139" s="168">
        <f t="shared" si="0"/>
        <v>0</v>
      </c>
      <c r="K139" s="170"/>
      <c r="L139" s="30"/>
      <c r="M139" s="171" t="s">
        <v>1</v>
      </c>
      <c r="N139" s="172" t="s">
        <v>41</v>
      </c>
      <c r="O139" s="55"/>
      <c r="P139" s="173">
        <f t="shared" si="1"/>
        <v>0</v>
      </c>
      <c r="Q139" s="173">
        <v>0</v>
      </c>
      <c r="R139" s="173">
        <f t="shared" si="2"/>
        <v>0</v>
      </c>
      <c r="S139" s="173">
        <v>7.5999999999999998E-2</v>
      </c>
      <c r="T139" s="174">
        <f t="shared" si="3"/>
        <v>1.2875920000000001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5" t="s">
        <v>139</v>
      </c>
      <c r="AT139" s="175" t="s">
        <v>135</v>
      </c>
      <c r="AU139" s="175" t="s">
        <v>88</v>
      </c>
      <c r="AY139" s="14" t="s">
        <v>132</v>
      </c>
      <c r="BE139" s="176">
        <f t="shared" si="4"/>
        <v>0</v>
      </c>
      <c r="BF139" s="176">
        <f t="shared" si="5"/>
        <v>0</v>
      </c>
      <c r="BG139" s="176">
        <f t="shared" si="6"/>
        <v>0</v>
      </c>
      <c r="BH139" s="176">
        <f t="shared" si="7"/>
        <v>0</v>
      </c>
      <c r="BI139" s="176">
        <f t="shared" si="8"/>
        <v>0</v>
      </c>
      <c r="BJ139" s="14" t="s">
        <v>88</v>
      </c>
      <c r="BK139" s="177">
        <f t="shared" si="9"/>
        <v>0</v>
      </c>
      <c r="BL139" s="14" t="s">
        <v>139</v>
      </c>
      <c r="BM139" s="175" t="s">
        <v>168</v>
      </c>
    </row>
    <row r="140" spans="1:65" s="2" customFormat="1" ht="21.75" customHeight="1">
      <c r="A140" s="29"/>
      <c r="B140" s="163"/>
      <c r="C140" s="164" t="s">
        <v>133</v>
      </c>
      <c r="D140" s="164" t="s">
        <v>135</v>
      </c>
      <c r="E140" s="165" t="s">
        <v>169</v>
      </c>
      <c r="F140" s="166" t="s">
        <v>170</v>
      </c>
      <c r="G140" s="167" t="s">
        <v>143</v>
      </c>
      <c r="H140" s="168">
        <v>3.0539999999999998</v>
      </c>
      <c r="I140" s="169"/>
      <c r="J140" s="168">
        <f t="shared" si="0"/>
        <v>0</v>
      </c>
      <c r="K140" s="170"/>
      <c r="L140" s="30"/>
      <c r="M140" s="171" t="s">
        <v>1</v>
      </c>
      <c r="N140" s="172" t="s">
        <v>41</v>
      </c>
      <c r="O140" s="55"/>
      <c r="P140" s="173">
        <f t="shared" si="1"/>
        <v>0</v>
      </c>
      <c r="Q140" s="173">
        <v>0</v>
      </c>
      <c r="R140" s="173">
        <f t="shared" si="2"/>
        <v>0</v>
      </c>
      <c r="S140" s="173">
        <v>6.3E-2</v>
      </c>
      <c r="T140" s="174">
        <f t="shared" si="3"/>
        <v>0.19240199999999999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5" t="s">
        <v>139</v>
      </c>
      <c r="AT140" s="175" t="s">
        <v>135</v>
      </c>
      <c r="AU140" s="175" t="s">
        <v>88</v>
      </c>
      <c r="AY140" s="14" t="s">
        <v>132</v>
      </c>
      <c r="BE140" s="176">
        <f t="shared" si="4"/>
        <v>0</v>
      </c>
      <c r="BF140" s="176">
        <f t="shared" si="5"/>
        <v>0</v>
      </c>
      <c r="BG140" s="176">
        <f t="shared" si="6"/>
        <v>0</v>
      </c>
      <c r="BH140" s="176">
        <f t="shared" si="7"/>
        <v>0</v>
      </c>
      <c r="BI140" s="176">
        <f t="shared" si="8"/>
        <v>0</v>
      </c>
      <c r="BJ140" s="14" t="s">
        <v>88</v>
      </c>
      <c r="BK140" s="177">
        <f t="shared" si="9"/>
        <v>0</v>
      </c>
      <c r="BL140" s="14" t="s">
        <v>139</v>
      </c>
      <c r="BM140" s="175" t="s">
        <v>171</v>
      </c>
    </row>
    <row r="141" spans="1:65" s="2" customFormat="1" ht="21.75" customHeight="1">
      <c r="A141" s="29"/>
      <c r="B141" s="163"/>
      <c r="C141" s="164" t="s">
        <v>172</v>
      </c>
      <c r="D141" s="164" t="s">
        <v>135</v>
      </c>
      <c r="E141" s="165" t="s">
        <v>173</v>
      </c>
      <c r="F141" s="166" t="s">
        <v>174</v>
      </c>
      <c r="G141" s="167" t="s">
        <v>155</v>
      </c>
      <c r="H141" s="168">
        <v>1</v>
      </c>
      <c r="I141" s="169"/>
      <c r="J141" s="168">
        <f t="shared" si="0"/>
        <v>0</v>
      </c>
      <c r="K141" s="170"/>
      <c r="L141" s="30"/>
      <c r="M141" s="171" t="s">
        <v>1</v>
      </c>
      <c r="N141" s="172" t="s">
        <v>41</v>
      </c>
      <c r="O141" s="55"/>
      <c r="P141" s="173">
        <f t="shared" si="1"/>
        <v>0</v>
      </c>
      <c r="Q141" s="173">
        <v>0</v>
      </c>
      <c r="R141" s="173">
        <f t="shared" si="2"/>
        <v>0</v>
      </c>
      <c r="S141" s="173">
        <v>0.159</v>
      </c>
      <c r="T141" s="174">
        <f t="shared" si="3"/>
        <v>0.159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5" t="s">
        <v>139</v>
      </c>
      <c r="AT141" s="175" t="s">
        <v>135</v>
      </c>
      <c r="AU141" s="175" t="s">
        <v>88</v>
      </c>
      <c r="AY141" s="14" t="s">
        <v>132</v>
      </c>
      <c r="BE141" s="176">
        <f t="shared" si="4"/>
        <v>0</v>
      </c>
      <c r="BF141" s="176">
        <f t="shared" si="5"/>
        <v>0</v>
      </c>
      <c r="BG141" s="176">
        <f t="shared" si="6"/>
        <v>0</v>
      </c>
      <c r="BH141" s="176">
        <f t="shared" si="7"/>
        <v>0</v>
      </c>
      <c r="BI141" s="176">
        <f t="shared" si="8"/>
        <v>0</v>
      </c>
      <c r="BJ141" s="14" t="s">
        <v>88</v>
      </c>
      <c r="BK141" s="177">
        <f t="shared" si="9"/>
        <v>0</v>
      </c>
      <c r="BL141" s="14" t="s">
        <v>139</v>
      </c>
      <c r="BM141" s="175" t="s">
        <v>175</v>
      </c>
    </row>
    <row r="142" spans="1:65" s="2" customFormat="1" ht="21.75" customHeight="1">
      <c r="A142" s="29"/>
      <c r="B142" s="163"/>
      <c r="C142" s="164" t="s">
        <v>176</v>
      </c>
      <c r="D142" s="164" t="s">
        <v>135</v>
      </c>
      <c r="E142" s="165" t="s">
        <v>177</v>
      </c>
      <c r="F142" s="166" t="s">
        <v>178</v>
      </c>
      <c r="G142" s="167" t="s">
        <v>143</v>
      </c>
      <c r="H142" s="168">
        <v>1.845</v>
      </c>
      <c r="I142" s="169"/>
      <c r="J142" s="168">
        <f t="shared" si="0"/>
        <v>0</v>
      </c>
      <c r="K142" s="170"/>
      <c r="L142" s="30"/>
      <c r="M142" s="171" t="s">
        <v>1</v>
      </c>
      <c r="N142" s="172" t="s">
        <v>41</v>
      </c>
      <c r="O142" s="55"/>
      <c r="P142" s="173">
        <f t="shared" si="1"/>
        <v>0</v>
      </c>
      <c r="Q142" s="173">
        <v>0</v>
      </c>
      <c r="R142" s="173">
        <f t="shared" si="2"/>
        <v>0</v>
      </c>
      <c r="S142" s="173">
        <v>0.27</v>
      </c>
      <c r="T142" s="174">
        <f t="shared" si="3"/>
        <v>0.49815000000000004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5" t="s">
        <v>139</v>
      </c>
      <c r="AT142" s="175" t="s">
        <v>135</v>
      </c>
      <c r="AU142" s="175" t="s">
        <v>88</v>
      </c>
      <c r="AY142" s="14" t="s">
        <v>132</v>
      </c>
      <c r="BE142" s="176">
        <f t="shared" si="4"/>
        <v>0</v>
      </c>
      <c r="BF142" s="176">
        <f t="shared" si="5"/>
        <v>0</v>
      </c>
      <c r="BG142" s="176">
        <f t="shared" si="6"/>
        <v>0</v>
      </c>
      <c r="BH142" s="176">
        <f t="shared" si="7"/>
        <v>0</v>
      </c>
      <c r="BI142" s="176">
        <f t="shared" si="8"/>
        <v>0</v>
      </c>
      <c r="BJ142" s="14" t="s">
        <v>88</v>
      </c>
      <c r="BK142" s="177">
        <f t="shared" si="9"/>
        <v>0</v>
      </c>
      <c r="BL142" s="14" t="s">
        <v>139</v>
      </c>
      <c r="BM142" s="175" t="s">
        <v>179</v>
      </c>
    </row>
    <row r="143" spans="1:65" s="2" customFormat="1" ht="21.75" customHeight="1">
      <c r="A143" s="29"/>
      <c r="B143" s="163"/>
      <c r="C143" s="164" t="s">
        <v>180</v>
      </c>
      <c r="D143" s="164" t="s">
        <v>135</v>
      </c>
      <c r="E143" s="165" t="s">
        <v>181</v>
      </c>
      <c r="F143" s="166" t="s">
        <v>182</v>
      </c>
      <c r="G143" s="167" t="s">
        <v>138</v>
      </c>
      <c r="H143" s="168">
        <v>8.19</v>
      </c>
      <c r="I143" s="169"/>
      <c r="J143" s="168">
        <f t="shared" si="0"/>
        <v>0</v>
      </c>
      <c r="K143" s="170"/>
      <c r="L143" s="30"/>
      <c r="M143" s="171" t="s">
        <v>1</v>
      </c>
      <c r="N143" s="172" t="s">
        <v>41</v>
      </c>
      <c r="O143" s="55"/>
      <c r="P143" s="173">
        <f t="shared" si="1"/>
        <v>0</v>
      </c>
      <c r="Q143" s="173">
        <v>2.0000000000000002E-5</v>
      </c>
      <c r="R143" s="173">
        <f t="shared" si="2"/>
        <v>1.638E-4</v>
      </c>
      <c r="S143" s="173">
        <v>0</v>
      </c>
      <c r="T143" s="174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5" t="s">
        <v>139</v>
      </c>
      <c r="AT143" s="175" t="s">
        <v>135</v>
      </c>
      <c r="AU143" s="175" t="s">
        <v>88</v>
      </c>
      <c r="AY143" s="14" t="s">
        <v>132</v>
      </c>
      <c r="BE143" s="176">
        <f t="shared" si="4"/>
        <v>0</v>
      </c>
      <c r="BF143" s="176">
        <f t="shared" si="5"/>
        <v>0</v>
      </c>
      <c r="BG143" s="176">
        <f t="shared" si="6"/>
        <v>0</v>
      </c>
      <c r="BH143" s="176">
        <f t="shared" si="7"/>
        <v>0</v>
      </c>
      <c r="BI143" s="176">
        <f t="shared" si="8"/>
        <v>0</v>
      </c>
      <c r="BJ143" s="14" t="s">
        <v>88</v>
      </c>
      <c r="BK143" s="177">
        <f t="shared" si="9"/>
        <v>0</v>
      </c>
      <c r="BL143" s="14" t="s">
        <v>139</v>
      </c>
      <c r="BM143" s="175" t="s">
        <v>183</v>
      </c>
    </row>
    <row r="144" spans="1:65" s="2" customFormat="1" ht="33" customHeight="1">
      <c r="A144" s="29"/>
      <c r="B144" s="163"/>
      <c r="C144" s="164" t="s">
        <v>184</v>
      </c>
      <c r="D144" s="164" t="s">
        <v>135</v>
      </c>
      <c r="E144" s="165" t="s">
        <v>185</v>
      </c>
      <c r="F144" s="166" t="s">
        <v>186</v>
      </c>
      <c r="G144" s="167" t="s">
        <v>138</v>
      </c>
      <c r="H144" s="168">
        <v>20.25</v>
      </c>
      <c r="I144" s="169"/>
      <c r="J144" s="168">
        <f t="shared" si="0"/>
        <v>0</v>
      </c>
      <c r="K144" s="170"/>
      <c r="L144" s="30"/>
      <c r="M144" s="171" t="s">
        <v>1</v>
      </c>
      <c r="N144" s="172" t="s">
        <v>41</v>
      </c>
      <c r="O144" s="55"/>
      <c r="P144" s="173">
        <f t="shared" si="1"/>
        <v>0</v>
      </c>
      <c r="Q144" s="173">
        <v>0</v>
      </c>
      <c r="R144" s="173">
        <f t="shared" si="2"/>
        <v>0</v>
      </c>
      <c r="S144" s="173">
        <v>0.04</v>
      </c>
      <c r="T144" s="174">
        <f t="shared" si="3"/>
        <v>0.81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5" t="s">
        <v>139</v>
      </c>
      <c r="AT144" s="175" t="s">
        <v>135</v>
      </c>
      <c r="AU144" s="175" t="s">
        <v>88</v>
      </c>
      <c r="AY144" s="14" t="s">
        <v>132</v>
      </c>
      <c r="BE144" s="176">
        <f t="shared" si="4"/>
        <v>0</v>
      </c>
      <c r="BF144" s="176">
        <f t="shared" si="5"/>
        <v>0</v>
      </c>
      <c r="BG144" s="176">
        <f t="shared" si="6"/>
        <v>0</v>
      </c>
      <c r="BH144" s="176">
        <f t="shared" si="7"/>
        <v>0</v>
      </c>
      <c r="BI144" s="176">
        <f t="shared" si="8"/>
        <v>0</v>
      </c>
      <c r="BJ144" s="14" t="s">
        <v>88</v>
      </c>
      <c r="BK144" s="177">
        <f t="shared" si="9"/>
        <v>0</v>
      </c>
      <c r="BL144" s="14" t="s">
        <v>139</v>
      </c>
      <c r="BM144" s="175" t="s">
        <v>187</v>
      </c>
    </row>
    <row r="145" spans="1:65" s="2" customFormat="1" ht="21.75" customHeight="1">
      <c r="A145" s="29"/>
      <c r="B145" s="163"/>
      <c r="C145" s="164" t="s">
        <v>188</v>
      </c>
      <c r="D145" s="164" t="s">
        <v>135</v>
      </c>
      <c r="E145" s="165" t="s">
        <v>189</v>
      </c>
      <c r="F145" s="166" t="s">
        <v>190</v>
      </c>
      <c r="G145" s="167" t="s">
        <v>138</v>
      </c>
      <c r="H145" s="168">
        <v>11.86</v>
      </c>
      <c r="I145" s="169"/>
      <c r="J145" s="168">
        <f t="shared" si="0"/>
        <v>0</v>
      </c>
      <c r="K145" s="170"/>
      <c r="L145" s="30"/>
      <c r="M145" s="171" t="s">
        <v>1</v>
      </c>
      <c r="N145" s="172" t="s">
        <v>41</v>
      </c>
      <c r="O145" s="55"/>
      <c r="P145" s="173">
        <f t="shared" si="1"/>
        <v>0</v>
      </c>
      <c r="Q145" s="173">
        <v>0</v>
      </c>
      <c r="R145" s="173">
        <f t="shared" si="2"/>
        <v>0</v>
      </c>
      <c r="S145" s="173">
        <v>0.05</v>
      </c>
      <c r="T145" s="174">
        <f t="shared" si="3"/>
        <v>0.59299999999999997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5" t="s">
        <v>139</v>
      </c>
      <c r="AT145" s="175" t="s">
        <v>135</v>
      </c>
      <c r="AU145" s="175" t="s">
        <v>88</v>
      </c>
      <c r="AY145" s="14" t="s">
        <v>132</v>
      </c>
      <c r="BE145" s="176">
        <f t="shared" si="4"/>
        <v>0</v>
      </c>
      <c r="BF145" s="176">
        <f t="shared" si="5"/>
        <v>0</v>
      </c>
      <c r="BG145" s="176">
        <f t="shared" si="6"/>
        <v>0</v>
      </c>
      <c r="BH145" s="176">
        <f t="shared" si="7"/>
        <v>0</v>
      </c>
      <c r="BI145" s="176">
        <f t="shared" si="8"/>
        <v>0</v>
      </c>
      <c r="BJ145" s="14" t="s">
        <v>88</v>
      </c>
      <c r="BK145" s="177">
        <f t="shared" si="9"/>
        <v>0</v>
      </c>
      <c r="BL145" s="14" t="s">
        <v>139</v>
      </c>
      <c r="BM145" s="175" t="s">
        <v>191</v>
      </c>
    </row>
    <row r="146" spans="1:65" s="2" customFormat="1" ht="21.75" customHeight="1">
      <c r="A146" s="29"/>
      <c r="B146" s="163"/>
      <c r="C146" s="164" t="s">
        <v>192</v>
      </c>
      <c r="D146" s="164" t="s">
        <v>135</v>
      </c>
      <c r="E146" s="165" t="s">
        <v>193</v>
      </c>
      <c r="F146" s="166" t="s">
        <v>194</v>
      </c>
      <c r="G146" s="167" t="s">
        <v>138</v>
      </c>
      <c r="H146" s="168">
        <v>24.13</v>
      </c>
      <c r="I146" s="169"/>
      <c r="J146" s="168">
        <f t="shared" si="0"/>
        <v>0</v>
      </c>
      <c r="K146" s="170"/>
      <c r="L146" s="30"/>
      <c r="M146" s="171" t="s">
        <v>1</v>
      </c>
      <c r="N146" s="172" t="s">
        <v>41</v>
      </c>
      <c r="O146" s="55"/>
      <c r="P146" s="173">
        <f t="shared" si="1"/>
        <v>0</v>
      </c>
      <c r="Q146" s="173">
        <v>0</v>
      </c>
      <c r="R146" s="173">
        <f t="shared" si="2"/>
        <v>0</v>
      </c>
      <c r="S146" s="173">
        <v>0</v>
      </c>
      <c r="T146" s="174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5" t="s">
        <v>139</v>
      </c>
      <c r="AT146" s="175" t="s">
        <v>135</v>
      </c>
      <c r="AU146" s="175" t="s">
        <v>88</v>
      </c>
      <c r="AY146" s="14" t="s">
        <v>132</v>
      </c>
      <c r="BE146" s="176">
        <f t="shared" si="4"/>
        <v>0</v>
      </c>
      <c r="BF146" s="176">
        <f t="shared" si="5"/>
        <v>0</v>
      </c>
      <c r="BG146" s="176">
        <f t="shared" si="6"/>
        <v>0</v>
      </c>
      <c r="BH146" s="176">
        <f t="shared" si="7"/>
        <v>0</v>
      </c>
      <c r="BI146" s="176">
        <f t="shared" si="8"/>
        <v>0</v>
      </c>
      <c r="BJ146" s="14" t="s">
        <v>88</v>
      </c>
      <c r="BK146" s="177">
        <f t="shared" si="9"/>
        <v>0</v>
      </c>
      <c r="BL146" s="14" t="s">
        <v>139</v>
      </c>
      <c r="BM146" s="175" t="s">
        <v>195</v>
      </c>
    </row>
    <row r="147" spans="1:65" s="2" customFormat="1" ht="21.75" customHeight="1">
      <c r="A147" s="29"/>
      <c r="B147" s="163"/>
      <c r="C147" s="164" t="s">
        <v>196</v>
      </c>
      <c r="D147" s="164" t="s">
        <v>135</v>
      </c>
      <c r="E147" s="165" t="s">
        <v>197</v>
      </c>
      <c r="F147" s="166" t="s">
        <v>198</v>
      </c>
      <c r="G147" s="167" t="s">
        <v>143</v>
      </c>
      <c r="H147" s="168">
        <v>29.26</v>
      </c>
      <c r="I147" s="169"/>
      <c r="J147" s="168">
        <f t="shared" si="0"/>
        <v>0</v>
      </c>
      <c r="K147" s="170"/>
      <c r="L147" s="30"/>
      <c r="M147" s="171" t="s">
        <v>1</v>
      </c>
      <c r="N147" s="172" t="s">
        <v>41</v>
      </c>
      <c r="O147" s="55"/>
      <c r="P147" s="173">
        <f t="shared" si="1"/>
        <v>0</v>
      </c>
      <c r="Q147" s="173">
        <v>0</v>
      </c>
      <c r="R147" s="173">
        <f t="shared" si="2"/>
        <v>0</v>
      </c>
      <c r="S147" s="173">
        <v>4.0000000000000001E-3</v>
      </c>
      <c r="T147" s="174">
        <f t="shared" si="3"/>
        <v>0.11704000000000001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5" t="s">
        <v>139</v>
      </c>
      <c r="AT147" s="175" t="s">
        <v>135</v>
      </c>
      <c r="AU147" s="175" t="s">
        <v>88</v>
      </c>
      <c r="AY147" s="14" t="s">
        <v>132</v>
      </c>
      <c r="BE147" s="176">
        <f t="shared" si="4"/>
        <v>0</v>
      </c>
      <c r="BF147" s="176">
        <f t="shared" si="5"/>
        <v>0</v>
      </c>
      <c r="BG147" s="176">
        <f t="shared" si="6"/>
        <v>0</v>
      </c>
      <c r="BH147" s="176">
        <f t="shared" si="7"/>
        <v>0</v>
      </c>
      <c r="BI147" s="176">
        <f t="shared" si="8"/>
        <v>0</v>
      </c>
      <c r="BJ147" s="14" t="s">
        <v>88</v>
      </c>
      <c r="BK147" s="177">
        <f t="shared" si="9"/>
        <v>0</v>
      </c>
      <c r="BL147" s="14" t="s">
        <v>139</v>
      </c>
      <c r="BM147" s="175" t="s">
        <v>199</v>
      </c>
    </row>
    <row r="148" spans="1:65" s="2" customFormat="1" ht="21.75" customHeight="1">
      <c r="A148" s="29"/>
      <c r="B148" s="163"/>
      <c r="C148" s="164" t="s">
        <v>200</v>
      </c>
      <c r="D148" s="164" t="s">
        <v>135</v>
      </c>
      <c r="E148" s="165" t="s">
        <v>201</v>
      </c>
      <c r="F148" s="166" t="s">
        <v>202</v>
      </c>
      <c r="G148" s="167" t="s">
        <v>143</v>
      </c>
      <c r="H148" s="168">
        <v>713.21500000000003</v>
      </c>
      <c r="I148" s="169"/>
      <c r="J148" s="168">
        <f t="shared" si="0"/>
        <v>0</v>
      </c>
      <c r="K148" s="170"/>
      <c r="L148" s="30"/>
      <c r="M148" s="171" t="s">
        <v>1</v>
      </c>
      <c r="N148" s="172" t="s">
        <v>41</v>
      </c>
      <c r="O148" s="55"/>
      <c r="P148" s="173">
        <f t="shared" si="1"/>
        <v>0</v>
      </c>
      <c r="Q148" s="173">
        <v>0</v>
      </c>
      <c r="R148" s="173">
        <f t="shared" si="2"/>
        <v>0</v>
      </c>
      <c r="S148" s="173">
        <v>4.0000000000000001E-3</v>
      </c>
      <c r="T148" s="174">
        <f t="shared" si="3"/>
        <v>2.8528600000000002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5" t="s">
        <v>139</v>
      </c>
      <c r="AT148" s="175" t="s">
        <v>135</v>
      </c>
      <c r="AU148" s="175" t="s">
        <v>88</v>
      </c>
      <c r="AY148" s="14" t="s">
        <v>132</v>
      </c>
      <c r="BE148" s="176">
        <f t="shared" si="4"/>
        <v>0</v>
      </c>
      <c r="BF148" s="176">
        <f t="shared" si="5"/>
        <v>0</v>
      </c>
      <c r="BG148" s="176">
        <f t="shared" si="6"/>
        <v>0</v>
      </c>
      <c r="BH148" s="176">
        <f t="shared" si="7"/>
        <v>0</v>
      </c>
      <c r="BI148" s="176">
        <f t="shared" si="8"/>
        <v>0</v>
      </c>
      <c r="BJ148" s="14" t="s">
        <v>88</v>
      </c>
      <c r="BK148" s="177">
        <f t="shared" si="9"/>
        <v>0</v>
      </c>
      <c r="BL148" s="14" t="s">
        <v>139</v>
      </c>
      <c r="BM148" s="175" t="s">
        <v>203</v>
      </c>
    </row>
    <row r="149" spans="1:65" s="2" customFormat="1" ht="33" customHeight="1">
      <c r="A149" s="29"/>
      <c r="B149" s="163"/>
      <c r="C149" s="164" t="s">
        <v>204</v>
      </c>
      <c r="D149" s="164" t="s">
        <v>135</v>
      </c>
      <c r="E149" s="165" t="s">
        <v>205</v>
      </c>
      <c r="F149" s="166" t="s">
        <v>206</v>
      </c>
      <c r="G149" s="167" t="s">
        <v>143</v>
      </c>
      <c r="H149" s="168">
        <v>95.899000000000001</v>
      </c>
      <c r="I149" s="169"/>
      <c r="J149" s="168">
        <f t="shared" si="0"/>
        <v>0</v>
      </c>
      <c r="K149" s="170"/>
      <c r="L149" s="30"/>
      <c r="M149" s="171" t="s">
        <v>1</v>
      </c>
      <c r="N149" s="172" t="s">
        <v>41</v>
      </c>
      <c r="O149" s="55"/>
      <c r="P149" s="173">
        <f t="shared" si="1"/>
        <v>0</v>
      </c>
      <c r="Q149" s="173">
        <v>0</v>
      </c>
      <c r="R149" s="173">
        <f t="shared" si="2"/>
        <v>0</v>
      </c>
      <c r="S149" s="173">
        <v>6.8000000000000005E-2</v>
      </c>
      <c r="T149" s="174">
        <f t="shared" si="3"/>
        <v>6.5211320000000006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5" t="s">
        <v>139</v>
      </c>
      <c r="AT149" s="175" t="s">
        <v>135</v>
      </c>
      <c r="AU149" s="175" t="s">
        <v>88</v>
      </c>
      <c r="AY149" s="14" t="s">
        <v>132</v>
      </c>
      <c r="BE149" s="176">
        <f t="shared" si="4"/>
        <v>0</v>
      </c>
      <c r="BF149" s="176">
        <f t="shared" si="5"/>
        <v>0</v>
      </c>
      <c r="BG149" s="176">
        <f t="shared" si="6"/>
        <v>0</v>
      </c>
      <c r="BH149" s="176">
        <f t="shared" si="7"/>
        <v>0</v>
      </c>
      <c r="BI149" s="176">
        <f t="shared" si="8"/>
        <v>0</v>
      </c>
      <c r="BJ149" s="14" t="s">
        <v>88</v>
      </c>
      <c r="BK149" s="177">
        <f t="shared" si="9"/>
        <v>0</v>
      </c>
      <c r="BL149" s="14" t="s">
        <v>139</v>
      </c>
      <c r="BM149" s="175" t="s">
        <v>207</v>
      </c>
    </row>
    <row r="150" spans="1:65" s="2" customFormat="1" ht="16.5" customHeight="1">
      <c r="A150" s="29"/>
      <c r="B150" s="163"/>
      <c r="C150" s="164" t="s">
        <v>208</v>
      </c>
      <c r="D150" s="164" t="s">
        <v>135</v>
      </c>
      <c r="E150" s="165" t="s">
        <v>209</v>
      </c>
      <c r="F150" s="166" t="s">
        <v>210</v>
      </c>
      <c r="G150" s="167" t="s">
        <v>143</v>
      </c>
      <c r="H150" s="168">
        <v>10.464</v>
      </c>
      <c r="I150" s="169"/>
      <c r="J150" s="168">
        <f t="shared" si="0"/>
        <v>0</v>
      </c>
      <c r="K150" s="170"/>
      <c r="L150" s="30"/>
      <c r="M150" s="171" t="s">
        <v>1</v>
      </c>
      <c r="N150" s="172" t="s">
        <v>41</v>
      </c>
      <c r="O150" s="55"/>
      <c r="P150" s="173">
        <f t="shared" si="1"/>
        <v>0</v>
      </c>
      <c r="Q150" s="173">
        <v>0</v>
      </c>
      <c r="R150" s="173">
        <f t="shared" si="2"/>
        <v>0</v>
      </c>
      <c r="S150" s="173">
        <v>7.4999999999999997E-3</v>
      </c>
      <c r="T150" s="174">
        <f t="shared" si="3"/>
        <v>7.8479999999999994E-2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5" t="s">
        <v>196</v>
      </c>
      <c r="AT150" s="175" t="s">
        <v>135</v>
      </c>
      <c r="AU150" s="175" t="s">
        <v>88</v>
      </c>
      <c r="AY150" s="14" t="s">
        <v>132</v>
      </c>
      <c r="BE150" s="176">
        <f t="shared" si="4"/>
        <v>0</v>
      </c>
      <c r="BF150" s="176">
        <f t="shared" si="5"/>
        <v>0</v>
      </c>
      <c r="BG150" s="176">
        <f t="shared" si="6"/>
        <v>0</v>
      </c>
      <c r="BH150" s="176">
        <f t="shared" si="7"/>
        <v>0</v>
      </c>
      <c r="BI150" s="176">
        <f t="shared" si="8"/>
        <v>0</v>
      </c>
      <c r="BJ150" s="14" t="s">
        <v>88</v>
      </c>
      <c r="BK150" s="177">
        <f t="shared" si="9"/>
        <v>0</v>
      </c>
      <c r="BL150" s="14" t="s">
        <v>196</v>
      </c>
      <c r="BM150" s="175" t="s">
        <v>211</v>
      </c>
    </row>
    <row r="151" spans="1:65" s="2" customFormat="1" ht="16.5" customHeight="1">
      <c r="A151" s="29"/>
      <c r="B151" s="163"/>
      <c r="C151" s="164" t="s">
        <v>7</v>
      </c>
      <c r="D151" s="164" t="s">
        <v>135</v>
      </c>
      <c r="E151" s="165" t="s">
        <v>212</v>
      </c>
      <c r="F151" s="166" t="s">
        <v>213</v>
      </c>
      <c r="G151" s="167" t="s">
        <v>214</v>
      </c>
      <c r="H151" s="168">
        <v>32.618000000000002</v>
      </c>
      <c r="I151" s="169"/>
      <c r="J151" s="168">
        <f t="shared" si="0"/>
        <v>0</v>
      </c>
      <c r="K151" s="170"/>
      <c r="L151" s="30"/>
      <c r="M151" s="171" t="s">
        <v>1</v>
      </c>
      <c r="N151" s="172" t="s">
        <v>41</v>
      </c>
      <c r="O151" s="55"/>
      <c r="P151" s="173">
        <f t="shared" si="1"/>
        <v>0</v>
      </c>
      <c r="Q151" s="173">
        <v>0</v>
      </c>
      <c r="R151" s="173">
        <f t="shared" si="2"/>
        <v>0</v>
      </c>
      <c r="S151" s="173">
        <v>0</v>
      </c>
      <c r="T151" s="174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5" t="s">
        <v>139</v>
      </c>
      <c r="AT151" s="175" t="s">
        <v>135</v>
      </c>
      <c r="AU151" s="175" t="s">
        <v>88</v>
      </c>
      <c r="AY151" s="14" t="s">
        <v>132</v>
      </c>
      <c r="BE151" s="176">
        <f t="shared" si="4"/>
        <v>0</v>
      </c>
      <c r="BF151" s="176">
        <f t="shared" si="5"/>
        <v>0</v>
      </c>
      <c r="BG151" s="176">
        <f t="shared" si="6"/>
        <v>0</v>
      </c>
      <c r="BH151" s="176">
        <f t="shared" si="7"/>
        <v>0</v>
      </c>
      <c r="BI151" s="176">
        <f t="shared" si="8"/>
        <v>0</v>
      </c>
      <c r="BJ151" s="14" t="s">
        <v>88</v>
      </c>
      <c r="BK151" s="177">
        <f t="shared" si="9"/>
        <v>0</v>
      </c>
      <c r="BL151" s="14" t="s">
        <v>139</v>
      </c>
      <c r="BM151" s="175" t="s">
        <v>215</v>
      </c>
    </row>
    <row r="152" spans="1:65" s="2" customFormat="1" ht="16.5" customHeight="1">
      <c r="A152" s="29"/>
      <c r="B152" s="163"/>
      <c r="C152" s="164" t="s">
        <v>216</v>
      </c>
      <c r="D152" s="164" t="s">
        <v>135</v>
      </c>
      <c r="E152" s="165" t="s">
        <v>217</v>
      </c>
      <c r="F152" s="166" t="s">
        <v>218</v>
      </c>
      <c r="G152" s="167" t="s">
        <v>214</v>
      </c>
      <c r="H152" s="168">
        <v>65.236000000000004</v>
      </c>
      <c r="I152" s="169"/>
      <c r="J152" s="168">
        <f t="shared" si="0"/>
        <v>0</v>
      </c>
      <c r="K152" s="170"/>
      <c r="L152" s="30"/>
      <c r="M152" s="171" t="s">
        <v>1</v>
      </c>
      <c r="N152" s="172" t="s">
        <v>41</v>
      </c>
      <c r="O152" s="55"/>
      <c r="P152" s="173">
        <f t="shared" si="1"/>
        <v>0</v>
      </c>
      <c r="Q152" s="173">
        <v>0</v>
      </c>
      <c r="R152" s="173">
        <f t="shared" si="2"/>
        <v>0</v>
      </c>
      <c r="S152" s="173">
        <v>0</v>
      </c>
      <c r="T152" s="174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5" t="s">
        <v>139</v>
      </c>
      <c r="AT152" s="175" t="s">
        <v>135</v>
      </c>
      <c r="AU152" s="175" t="s">
        <v>88</v>
      </c>
      <c r="AY152" s="14" t="s">
        <v>132</v>
      </c>
      <c r="BE152" s="176">
        <f t="shared" si="4"/>
        <v>0</v>
      </c>
      <c r="BF152" s="176">
        <f t="shared" si="5"/>
        <v>0</v>
      </c>
      <c r="BG152" s="176">
        <f t="shared" si="6"/>
        <v>0</v>
      </c>
      <c r="BH152" s="176">
        <f t="shared" si="7"/>
        <v>0</v>
      </c>
      <c r="BI152" s="176">
        <f t="shared" si="8"/>
        <v>0</v>
      </c>
      <c r="BJ152" s="14" t="s">
        <v>88</v>
      </c>
      <c r="BK152" s="177">
        <f t="shared" si="9"/>
        <v>0</v>
      </c>
      <c r="BL152" s="14" t="s">
        <v>139</v>
      </c>
      <c r="BM152" s="175" t="s">
        <v>219</v>
      </c>
    </row>
    <row r="153" spans="1:65" s="2" customFormat="1" ht="16.5" customHeight="1">
      <c r="A153" s="29"/>
      <c r="B153" s="163"/>
      <c r="C153" s="164" t="s">
        <v>220</v>
      </c>
      <c r="D153" s="164" t="s">
        <v>135</v>
      </c>
      <c r="E153" s="165" t="s">
        <v>221</v>
      </c>
      <c r="F153" s="166" t="s">
        <v>222</v>
      </c>
      <c r="G153" s="167" t="s">
        <v>214</v>
      </c>
      <c r="H153" s="168">
        <v>32.618000000000002</v>
      </c>
      <c r="I153" s="169"/>
      <c r="J153" s="168">
        <f t="shared" si="0"/>
        <v>0</v>
      </c>
      <c r="K153" s="170"/>
      <c r="L153" s="30"/>
      <c r="M153" s="171" t="s">
        <v>1</v>
      </c>
      <c r="N153" s="172" t="s">
        <v>41</v>
      </c>
      <c r="O153" s="55"/>
      <c r="P153" s="173">
        <f t="shared" si="1"/>
        <v>0</v>
      </c>
      <c r="Q153" s="173">
        <v>0</v>
      </c>
      <c r="R153" s="173">
        <f t="shared" si="2"/>
        <v>0</v>
      </c>
      <c r="S153" s="173">
        <v>0</v>
      </c>
      <c r="T153" s="174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5" t="s">
        <v>139</v>
      </c>
      <c r="AT153" s="175" t="s">
        <v>135</v>
      </c>
      <c r="AU153" s="175" t="s">
        <v>88</v>
      </c>
      <c r="AY153" s="14" t="s">
        <v>132</v>
      </c>
      <c r="BE153" s="176">
        <f t="shared" si="4"/>
        <v>0</v>
      </c>
      <c r="BF153" s="176">
        <f t="shared" si="5"/>
        <v>0</v>
      </c>
      <c r="BG153" s="176">
        <f t="shared" si="6"/>
        <v>0</v>
      </c>
      <c r="BH153" s="176">
        <f t="shared" si="7"/>
        <v>0</v>
      </c>
      <c r="BI153" s="176">
        <f t="shared" si="8"/>
        <v>0</v>
      </c>
      <c r="BJ153" s="14" t="s">
        <v>88</v>
      </c>
      <c r="BK153" s="177">
        <f t="shared" si="9"/>
        <v>0</v>
      </c>
      <c r="BL153" s="14" t="s">
        <v>139</v>
      </c>
      <c r="BM153" s="175" t="s">
        <v>223</v>
      </c>
    </row>
    <row r="154" spans="1:65" s="2" customFormat="1" ht="21.75" customHeight="1">
      <c r="A154" s="29"/>
      <c r="B154" s="163"/>
      <c r="C154" s="164" t="s">
        <v>224</v>
      </c>
      <c r="D154" s="164" t="s">
        <v>135</v>
      </c>
      <c r="E154" s="165" t="s">
        <v>225</v>
      </c>
      <c r="F154" s="166" t="s">
        <v>226</v>
      </c>
      <c r="G154" s="167" t="s">
        <v>214</v>
      </c>
      <c r="H154" s="168">
        <v>619.74199999999996</v>
      </c>
      <c r="I154" s="169"/>
      <c r="J154" s="168">
        <f t="shared" si="0"/>
        <v>0</v>
      </c>
      <c r="K154" s="170"/>
      <c r="L154" s="30"/>
      <c r="M154" s="171" t="s">
        <v>1</v>
      </c>
      <c r="N154" s="172" t="s">
        <v>41</v>
      </c>
      <c r="O154" s="55"/>
      <c r="P154" s="173">
        <f t="shared" si="1"/>
        <v>0</v>
      </c>
      <c r="Q154" s="173">
        <v>0</v>
      </c>
      <c r="R154" s="173">
        <f t="shared" si="2"/>
        <v>0</v>
      </c>
      <c r="S154" s="173">
        <v>0</v>
      </c>
      <c r="T154" s="174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5" t="s">
        <v>139</v>
      </c>
      <c r="AT154" s="175" t="s">
        <v>135</v>
      </c>
      <c r="AU154" s="175" t="s">
        <v>88</v>
      </c>
      <c r="AY154" s="14" t="s">
        <v>132</v>
      </c>
      <c r="BE154" s="176">
        <f t="shared" si="4"/>
        <v>0</v>
      </c>
      <c r="BF154" s="176">
        <f t="shared" si="5"/>
        <v>0</v>
      </c>
      <c r="BG154" s="176">
        <f t="shared" si="6"/>
        <v>0</v>
      </c>
      <c r="BH154" s="176">
        <f t="shared" si="7"/>
        <v>0</v>
      </c>
      <c r="BI154" s="176">
        <f t="shared" si="8"/>
        <v>0</v>
      </c>
      <c r="BJ154" s="14" t="s">
        <v>88</v>
      </c>
      <c r="BK154" s="177">
        <f t="shared" si="9"/>
        <v>0</v>
      </c>
      <c r="BL154" s="14" t="s">
        <v>139</v>
      </c>
      <c r="BM154" s="175" t="s">
        <v>227</v>
      </c>
    </row>
    <row r="155" spans="1:65" s="2" customFormat="1" ht="21.75" customHeight="1">
      <c r="A155" s="29"/>
      <c r="B155" s="163"/>
      <c r="C155" s="164" t="s">
        <v>228</v>
      </c>
      <c r="D155" s="164" t="s">
        <v>135</v>
      </c>
      <c r="E155" s="165" t="s">
        <v>229</v>
      </c>
      <c r="F155" s="166" t="s">
        <v>230</v>
      </c>
      <c r="G155" s="167" t="s">
        <v>214</v>
      </c>
      <c r="H155" s="168">
        <v>32.618000000000002</v>
      </c>
      <c r="I155" s="169"/>
      <c r="J155" s="168">
        <f t="shared" si="0"/>
        <v>0</v>
      </c>
      <c r="K155" s="170"/>
      <c r="L155" s="30"/>
      <c r="M155" s="171" t="s">
        <v>1</v>
      </c>
      <c r="N155" s="172" t="s">
        <v>41</v>
      </c>
      <c r="O155" s="55"/>
      <c r="P155" s="173">
        <f t="shared" si="1"/>
        <v>0</v>
      </c>
      <c r="Q155" s="173">
        <v>0</v>
      </c>
      <c r="R155" s="173">
        <f t="shared" si="2"/>
        <v>0</v>
      </c>
      <c r="S155" s="173">
        <v>0</v>
      </c>
      <c r="T155" s="174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5" t="s">
        <v>139</v>
      </c>
      <c r="AT155" s="175" t="s">
        <v>135</v>
      </c>
      <c r="AU155" s="175" t="s">
        <v>88</v>
      </c>
      <c r="AY155" s="14" t="s">
        <v>132</v>
      </c>
      <c r="BE155" s="176">
        <f t="shared" si="4"/>
        <v>0</v>
      </c>
      <c r="BF155" s="176">
        <f t="shared" si="5"/>
        <v>0</v>
      </c>
      <c r="BG155" s="176">
        <f t="shared" si="6"/>
        <v>0</v>
      </c>
      <c r="BH155" s="176">
        <f t="shared" si="7"/>
        <v>0</v>
      </c>
      <c r="BI155" s="176">
        <f t="shared" si="8"/>
        <v>0</v>
      </c>
      <c r="BJ155" s="14" t="s">
        <v>88</v>
      </c>
      <c r="BK155" s="177">
        <f t="shared" si="9"/>
        <v>0</v>
      </c>
      <c r="BL155" s="14" t="s">
        <v>139</v>
      </c>
      <c r="BM155" s="175" t="s">
        <v>231</v>
      </c>
    </row>
    <row r="156" spans="1:65" s="2" customFormat="1" ht="21.75" customHeight="1">
      <c r="A156" s="29"/>
      <c r="B156" s="163"/>
      <c r="C156" s="164" t="s">
        <v>232</v>
      </c>
      <c r="D156" s="164" t="s">
        <v>135</v>
      </c>
      <c r="E156" s="165" t="s">
        <v>233</v>
      </c>
      <c r="F156" s="166" t="s">
        <v>234</v>
      </c>
      <c r="G156" s="167" t="s">
        <v>214</v>
      </c>
      <c r="H156" s="168">
        <v>32.618000000000002</v>
      </c>
      <c r="I156" s="169"/>
      <c r="J156" s="168">
        <f t="shared" si="0"/>
        <v>0</v>
      </c>
      <c r="K156" s="170"/>
      <c r="L156" s="30"/>
      <c r="M156" s="171" t="s">
        <v>1</v>
      </c>
      <c r="N156" s="172" t="s">
        <v>41</v>
      </c>
      <c r="O156" s="55"/>
      <c r="P156" s="173">
        <f t="shared" si="1"/>
        <v>0</v>
      </c>
      <c r="Q156" s="173">
        <v>0</v>
      </c>
      <c r="R156" s="173">
        <f t="shared" si="2"/>
        <v>0</v>
      </c>
      <c r="S156" s="173">
        <v>0</v>
      </c>
      <c r="T156" s="174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5" t="s">
        <v>139</v>
      </c>
      <c r="AT156" s="175" t="s">
        <v>135</v>
      </c>
      <c r="AU156" s="175" t="s">
        <v>88</v>
      </c>
      <c r="AY156" s="14" t="s">
        <v>132</v>
      </c>
      <c r="BE156" s="176">
        <f t="shared" si="4"/>
        <v>0</v>
      </c>
      <c r="BF156" s="176">
        <f t="shared" si="5"/>
        <v>0</v>
      </c>
      <c r="BG156" s="176">
        <f t="shared" si="6"/>
        <v>0</v>
      </c>
      <c r="BH156" s="176">
        <f t="shared" si="7"/>
        <v>0</v>
      </c>
      <c r="BI156" s="176">
        <f t="shared" si="8"/>
        <v>0</v>
      </c>
      <c r="BJ156" s="14" t="s">
        <v>88</v>
      </c>
      <c r="BK156" s="177">
        <f t="shared" si="9"/>
        <v>0</v>
      </c>
      <c r="BL156" s="14" t="s">
        <v>139</v>
      </c>
      <c r="BM156" s="175" t="s">
        <v>235</v>
      </c>
    </row>
    <row r="157" spans="1:65" s="2" customFormat="1" ht="21.75" customHeight="1">
      <c r="A157" s="29"/>
      <c r="B157" s="163"/>
      <c r="C157" s="164" t="s">
        <v>236</v>
      </c>
      <c r="D157" s="164" t="s">
        <v>135</v>
      </c>
      <c r="E157" s="165" t="s">
        <v>237</v>
      </c>
      <c r="F157" s="166" t="s">
        <v>238</v>
      </c>
      <c r="G157" s="167" t="s">
        <v>214</v>
      </c>
      <c r="H157" s="168">
        <v>32.618000000000002</v>
      </c>
      <c r="I157" s="169"/>
      <c r="J157" s="168">
        <f t="shared" si="0"/>
        <v>0</v>
      </c>
      <c r="K157" s="170"/>
      <c r="L157" s="30"/>
      <c r="M157" s="171" t="s">
        <v>1</v>
      </c>
      <c r="N157" s="172" t="s">
        <v>41</v>
      </c>
      <c r="O157" s="55"/>
      <c r="P157" s="173">
        <f t="shared" si="1"/>
        <v>0</v>
      </c>
      <c r="Q157" s="173">
        <v>0</v>
      </c>
      <c r="R157" s="173">
        <f t="shared" si="2"/>
        <v>0</v>
      </c>
      <c r="S157" s="173">
        <v>0</v>
      </c>
      <c r="T157" s="174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5" t="s">
        <v>139</v>
      </c>
      <c r="AT157" s="175" t="s">
        <v>135</v>
      </c>
      <c r="AU157" s="175" t="s">
        <v>88</v>
      </c>
      <c r="AY157" s="14" t="s">
        <v>132</v>
      </c>
      <c r="BE157" s="176">
        <f t="shared" si="4"/>
        <v>0</v>
      </c>
      <c r="BF157" s="176">
        <f t="shared" si="5"/>
        <v>0</v>
      </c>
      <c r="BG157" s="176">
        <f t="shared" si="6"/>
        <v>0</v>
      </c>
      <c r="BH157" s="176">
        <f t="shared" si="7"/>
        <v>0</v>
      </c>
      <c r="BI157" s="176">
        <f t="shared" si="8"/>
        <v>0</v>
      </c>
      <c r="BJ157" s="14" t="s">
        <v>88</v>
      </c>
      <c r="BK157" s="177">
        <f t="shared" si="9"/>
        <v>0</v>
      </c>
      <c r="BL157" s="14" t="s">
        <v>139</v>
      </c>
      <c r="BM157" s="175" t="s">
        <v>239</v>
      </c>
    </row>
    <row r="158" spans="1:65" s="2" customFormat="1" ht="16.5" customHeight="1">
      <c r="A158" s="29"/>
      <c r="B158" s="163"/>
      <c r="C158" s="164" t="s">
        <v>240</v>
      </c>
      <c r="D158" s="164" t="s">
        <v>135</v>
      </c>
      <c r="E158" s="165" t="s">
        <v>241</v>
      </c>
      <c r="F158" s="166" t="s">
        <v>242</v>
      </c>
      <c r="G158" s="167" t="s">
        <v>214</v>
      </c>
      <c r="H158" s="168">
        <v>32.618000000000002</v>
      </c>
      <c r="I158" s="169"/>
      <c r="J158" s="168">
        <f t="shared" si="0"/>
        <v>0</v>
      </c>
      <c r="K158" s="170"/>
      <c r="L158" s="30"/>
      <c r="M158" s="171" t="s">
        <v>1</v>
      </c>
      <c r="N158" s="172" t="s">
        <v>41</v>
      </c>
      <c r="O158" s="55"/>
      <c r="P158" s="173">
        <f t="shared" si="1"/>
        <v>0</v>
      </c>
      <c r="Q158" s="173">
        <v>0</v>
      </c>
      <c r="R158" s="173">
        <f t="shared" si="2"/>
        <v>0</v>
      </c>
      <c r="S158" s="173">
        <v>0</v>
      </c>
      <c r="T158" s="174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5" t="s">
        <v>139</v>
      </c>
      <c r="AT158" s="175" t="s">
        <v>135</v>
      </c>
      <c r="AU158" s="175" t="s">
        <v>88</v>
      </c>
      <c r="AY158" s="14" t="s">
        <v>132</v>
      </c>
      <c r="BE158" s="176">
        <f t="shared" si="4"/>
        <v>0</v>
      </c>
      <c r="BF158" s="176">
        <f t="shared" si="5"/>
        <v>0</v>
      </c>
      <c r="BG158" s="176">
        <f t="shared" si="6"/>
        <v>0</v>
      </c>
      <c r="BH158" s="176">
        <f t="shared" si="7"/>
        <v>0</v>
      </c>
      <c r="BI158" s="176">
        <f t="shared" si="8"/>
        <v>0</v>
      </c>
      <c r="BJ158" s="14" t="s">
        <v>88</v>
      </c>
      <c r="BK158" s="177">
        <f t="shared" si="9"/>
        <v>0</v>
      </c>
      <c r="BL158" s="14" t="s">
        <v>139</v>
      </c>
      <c r="BM158" s="175" t="s">
        <v>243</v>
      </c>
    </row>
    <row r="159" spans="1:65" s="12" customFormat="1" ht="25.9" customHeight="1">
      <c r="B159" s="150"/>
      <c r="D159" s="151" t="s">
        <v>74</v>
      </c>
      <c r="E159" s="152" t="s">
        <v>244</v>
      </c>
      <c r="F159" s="152" t="s">
        <v>245</v>
      </c>
      <c r="I159" s="153"/>
      <c r="J159" s="154">
        <f>BK159</f>
        <v>0</v>
      </c>
      <c r="L159" s="150"/>
      <c r="M159" s="155"/>
      <c r="N159" s="156"/>
      <c r="O159" s="156"/>
      <c r="P159" s="157">
        <f>P160+P169+P171+P174+P177</f>
        <v>0</v>
      </c>
      <c r="Q159" s="156"/>
      <c r="R159" s="157">
        <f>R160+R169+R171+R174+R177</f>
        <v>3.0332000000000002E-3</v>
      </c>
      <c r="S159" s="156"/>
      <c r="T159" s="158">
        <f>T160+T169+T171+T174+T177</f>
        <v>0.64838080000000009</v>
      </c>
      <c r="AR159" s="151" t="s">
        <v>88</v>
      </c>
      <c r="AT159" s="159" t="s">
        <v>74</v>
      </c>
      <c r="AU159" s="159" t="s">
        <v>75</v>
      </c>
      <c r="AY159" s="151" t="s">
        <v>132</v>
      </c>
      <c r="BK159" s="160">
        <f>BK160+BK169+BK171+BK174+BK177</f>
        <v>0</v>
      </c>
    </row>
    <row r="160" spans="1:65" s="12" customFormat="1" ht="22.9" customHeight="1">
      <c r="B160" s="150"/>
      <c r="D160" s="151" t="s">
        <v>74</v>
      </c>
      <c r="E160" s="161" t="s">
        <v>246</v>
      </c>
      <c r="F160" s="161" t="s">
        <v>247</v>
      </c>
      <c r="I160" s="153"/>
      <c r="J160" s="162">
        <f>BK160</f>
        <v>0</v>
      </c>
      <c r="L160" s="150"/>
      <c r="M160" s="155"/>
      <c r="N160" s="156"/>
      <c r="O160" s="156"/>
      <c r="P160" s="157">
        <f>SUM(P161:P168)</f>
        <v>0</v>
      </c>
      <c r="Q160" s="156"/>
      <c r="R160" s="157">
        <f>SUM(R161:R168)</f>
        <v>0</v>
      </c>
      <c r="S160" s="156"/>
      <c r="T160" s="158">
        <f>SUM(T161:T168)</f>
        <v>8.7130000000000013E-2</v>
      </c>
      <c r="AR160" s="151" t="s">
        <v>88</v>
      </c>
      <c r="AT160" s="159" t="s">
        <v>74</v>
      </c>
      <c r="AU160" s="159" t="s">
        <v>82</v>
      </c>
      <c r="AY160" s="151" t="s">
        <v>132</v>
      </c>
      <c r="BK160" s="160">
        <f>SUM(BK161:BK168)</f>
        <v>0</v>
      </c>
    </row>
    <row r="161" spans="1:65" s="2" customFormat="1" ht="21.75" customHeight="1">
      <c r="A161" s="29"/>
      <c r="B161" s="163"/>
      <c r="C161" s="164" t="s">
        <v>248</v>
      </c>
      <c r="D161" s="164" t="s">
        <v>135</v>
      </c>
      <c r="E161" s="165" t="s">
        <v>249</v>
      </c>
      <c r="F161" s="166" t="s">
        <v>250</v>
      </c>
      <c r="G161" s="167" t="s">
        <v>251</v>
      </c>
      <c r="H161" s="168">
        <v>1</v>
      </c>
      <c r="I161" s="169"/>
      <c r="J161" s="168">
        <f t="shared" ref="J161:J168" si="10">ROUND(I161*H161,3)</f>
        <v>0</v>
      </c>
      <c r="K161" s="170"/>
      <c r="L161" s="30"/>
      <c r="M161" s="171" t="s">
        <v>1</v>
      </c>
      <c r="N161" s="172" t="s">
        <v>41</v>
      </c>
      <c r="O161" s="55"/>
      <c r="P161" s="173">
        <f t="shared" ref="P161:P168" si="11">O161*H161</f>
        <v>0</v>
      </c>
      <c r="Q161" s="173">
        <v>0</v>
      </c>
      <c r="R161" s="173">
        <f t="shared" ref="R161:R168" si="12">Q161*H161</f>
        <v>0</v>
      </c>
      <c r="S161" s="173">
        <v>0</v>
      </c>
      <c r="T161" s="174">
        <f t="shared" ref="T161:T168" si="13"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5" t="s">
        <v>196</v>
      </c>
      <c r="AT161" s="175" t="s">
        <v>135</v>
      </c>
      <c r="AU161" s="175" t="s">
        <v>88</v>
      </c>
      <c r="AY161" s="14" t="s">
        <v>132</v>
      </c>
      <c r="BE161" s="176">
        <f t="shared" ref="BE161:BE168" si="14">IF(N161="základná",J161,0)</f>
        <v>0</v>
      </c>
      <c r="BF161" s="176">
        <f t="shared" ref="BF161:BF168" si="15">IF(N161="znížená",J161,0)</f>
        <v>0</v>
      </c>
      <c r="BG161" s="176">
        <f t="shared" ref="BG161:BG168" si="16">IF(N161="zákl. prenesená",J161,0)</f>
        <v>0</v>
      </c>
      <c r="BH161" s="176">
        <f t="shared" ref="BH161:BH168" si="17">IF(N161="zníž. prenesená",J161,0)</f>
        <v>0</v>
      </c>
      <c r="BI161" s="176">
        <f t="shared" ref="BI161:BI168" si="18">IF(N161="nulová",J161,0)</f>
        <v>0</v>
      </c>
      <c r="BJ161" s="14" t="s">
        <v>88</v>
      </c>
      <c r="BK161" s="177">
        <f t="shared" ref="BK161:BK168" si="19">ROUND(I161*H161,3)</f>
        <v>0</v>
      </c>
      <c r="BL161" s="14" t="s">
        <v>196</v>
      </c>
      <c r="BM161" s="175" t="s">
        <v>252</v>
      </c>
    </row>
    <row r="162" spans="1:65" s="2" customFormat="1" ht="21.75" customHeight="1">
      <c r="A162" s="29"/>
      <c r="B162" s="163"/>
      <c r="C162" s="164" t="s">
        <v>253</v>
      </c>
      <c r="D162" s="164" t="s">
        <v>135</v>
      </c>
      <c r="E162" s="165" t="s">
        <v>254</v>
      </c>
      <c r="F162" s="166" t="s">
        <v>255</v>
      </c>
      <c r="G162" s="167" t="s">
        <v>251</v>
      </c>
      <c r="H162" s="168">
        <v>3</v>
      </c>
      <c r="I162" s="169"/>
      <c r="J162" s="168">
        <f t="shared" si="10"/>
        <v>0</v>
      </c>
      <c r="K162" s="170"/>
      <c r="L162" s="30"/>
      <c r="M162" s="171" t="s">
        <v>1</v>
      </c>
      <c r="N162" s="172" t="s">
        <v>41</v>
      </c>
      <c r="O162" s="55"/>
      <c r="P162" s="173">
        <f t="shared" si="11"/>
        <v>0</v>
      </c>
      <c r="Q162" s="173">
        <v>0</v>
      </c>
      <c r="R162" s="173">
        <f t="shared" si="12"/>
        <v>0</v>
      </c>
      <c r="S162" s="173">
        <v>1.9460000000000002E-2</v>
      </c>
      <c r="T162" s="174">
        <f t="shared" si="13"/>
        <v>5.8380000000000001E-2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5" t="s">
        <v>196</v>
      </c>
      <c r="AT162" s="175" t="s">
        <v>135</v>
      </c>
      <c r="AU162" s="175" t="s">
        <v>88</v>
      </c>
      <c r="AY162" s="14" t="s">
        <v>132</v>
      </c>
      <c r="BE162" s="176">
        <f t="shared" si="14"/>
        <v>0</v>
      </c>
      <c r="BF162" s="176">
        <f t="shared" si="15"/>
        <v>0</v>
      </c>
      <c r="BG162" s="176">
        <f t="shared" si="16"/>
        <v>0</v>
      </c>
      <c r="BH162" s="176">
        <f t="shared" si="17"/>
        <v>0</v>
      </c>
      <c r="BI162" s="176">
        <f t="shared" si="18"/>
        <v>0</v>
      </c>
      <c r="BJ162" s="14" t="s">
        <v>88</v>
      </c>
      <c r="BK162" s="177">
        <f t="shared" si="19"/>
        <v>0</v>
      </c>
      <c r="BL162" s="14" t="s">
        <v>196</v>
      </c>
      <c r="BM162" s="175" t="s">
        <v>256</v>
      </c>
    </row>
    <row r="163" spans="1:65" s="2" customFormat="1" ht="21.75" customHeight="1">
      <c r="A163" s="29"/>
      <c r="B163" s="163"/>
      <c r="C163" s="164" t="s">
        <v>257</v>
      </c>
      <c r="D163" s="164" t="s">
        <v>135</v>
      </c>
      <c r="E163" s="165" t="s">
        <v>258</v>
      </c>
      <c r="F163" s="166" t="s">
        <v>259</v>
      </c>
      <c r="G163" s="167" t="s">
        <v>251</v>
      </c>
      <c r="H163" s="168">
        <v>4</v>
      </c>
      <c r="I163" s="169"/>
      <c r="J163" s="168">
        <f t="shared" si="10"/>
        <v>0</v>
      </c>
      <c r="K163" s="170"/>
      <c r="L163" s="30"/>
      <c r="M163" s="171" t="s">
        <v>1</v>
      </c>
      <c r="N163" s="172" t="s">
        <v>41</v>
      </c>
      <c r="O163" s="55"/>
      <c r="P163" s="173">
        <f t="shared" si="11"/>
        <v>0</v>
      </c>
      <c r="Q163" s="173">
        <v>0</v>
      </c>
      <c r="R163" s="173">
        <f t="shared" si="12"/>
        <v>0</v>
      </c>
      <c r="S163" s="173">
        <v>0</v>
      </c>
      <c r="T163" s="174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5" t="s">
        <v>196</v>
      </c>
      <c r="AT163" s="175" t="s">
        <v>135</v>
      </c>
      <c r="AU163" s="175" t="s">
        <v>88</v>
      </c>
      <c r="AY163" s="14" t="s">
        <v>132</v>
      </c>
      <c r="BE163" s="176">
        <f t="shared" si="14"/>
        <v>0</v>
      </c>
      <c r="BF163" s="176">
        <f t="shared" si="15"/>
        <v>0</v>
      </c>
      <c r="BG163" s="176">
        <f t="shared" si="16"/>
        <v>0</v>
      </c>
      <c r="BH163" s="176">
        <f t="shared" si="17"/>
        <v>0</v>
      </c>
      <c r="BI163" s="176">
        <f t="shared" si="18"/>
        <v>0</v>
      </c>
      <c r="BJ163" s="14" t="s">
        <v>88</v>
      </c>
      <c r="BK163" s="177">
        <f t="shared" si="19"/>
        <v>0</v>
      </c>
      <c r="BL163" s="14" t="s">
        <v>196</v>
      </c>
      <c r="BM163" s="175" t="s">
        <v>260</v>
      </c>
    </row>
    <row r="164" spans="1:65" s="2" customFormat="1" ht="21.75" customHeight="1">
      <c r="A164" s="29"/>
      <c r="B164" s="163"/>
      <c r="C164" s="164" t="s">
        <v>261</v>
      </c>
      <c r="D164" s="164" t="s">
        <v>135</v>
      </c>
      <c r="E164" s="165" t="s">
        <v>262</v>
      </c>
      <c r="F164" s="166" t="s">
        <v>263</v>
      </c>
      <c r="G164" s="167" t="s">
        <v>251</v>
      </c>
      <c r="H164" s="168">
        <v>7</v>
      </c>
      <c r="I164" s="169"/>
      <c r="J164" s="168">
        <f t="shared" si="10"/>
        <v>0</v>
      </c>
      <c r="K164" s="170"/>
      <c r="L164" s="30"/>
      <c r="M164" s="171" t="s">
        <v>1</v>
      </c>
      <c r="N164" s="172" t="s">
        <v>41</v>
      </c>
      <c r="O164" s="55"/>
      <c r="P164" s="173">
        <f t="shared" si="11"/>
        <v>0</v>
      </c>
      <c r="Q164" s="173">
        <v>0</v>
      </c>
      <c r="R164" s="173">
        <f t="shared" si="12"/>
        <v>0</v>
      </c>
      <c r="S164" s="173">
        <v>2.5999999999999999E-3</v>
      </c>
      <c r="T164" s="174">
        <f t="shared" si="13"/>
        <v>1.8200000000000001E-2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5" t="s">
        <v>196</v>
      </c>
      <c r="AT164" s="175" t="s">
        <v>135</v>
      </c>
      <c r="AU164" s="175" t="s">
        <v>88</v>
      </c>
      <c r="AY164" s="14" t="s">
        <v>132</v>
      </c>
      <c r="BE164" s="176">
        <f t="shared" si="14"/>
        <v>0</v>
      </c>
      <c r="BF164" s="176">
        <f t="shared" si="15"/>
        <v>0</v>
      </c>
      <c r="BG164" s="176">
        <f t="shared" si="16"/>
        <v>0</v>
      </c>
      <c r="BH164" s="176">
        <f t="shared" si="17"/>
        <v>0</v>
      </c>
      <c r="BI164" s="176">
        <f t="shared" si="18"/>
        <v>0</v>
      </c>
      <c r="BJ164" s="14" t="s">
        <v>88</v>
      </c>
      <c r="BK164" s="177">
        <f t="shared" si="19"/>
        <v>0</v>
      </c>
      <c r="BL164" s="14" t="s">
        <v>196</v>
      </c>
      <c r="BM164" s="175" t="s">
        <v>264</v>
      </c>
    </row>
    <row r="165" spans="1:65" s="2" customFormat="1" ht="21.75" customHeight="1">
      <c r="A165" s="29"/>
      <c r="B165" s="163"/>
      <c r="C165" s="164" t="s">
        <v>265</v>
      </c>
      <c r="D165" s="164" t="s">
        <v>135</v>
      </c>
      <c r="E165" s="165" t="s">
        <v>266</v>
      </c>
      <c r="F165" s="166" t="s">
        <v>267</v>
      </c>
      <c r="G165" s="167" t="s">
        <v>155</v>
      </c>
      <c r="H165" s="168">
        <v>1</v>
      </c>
      <c r="I165" s="169"/>
      <c r="J165" s="168">
        <f t="shared" si="10"/>
        <v>0</v>
      </c>
      <c r="K165" s="170"/>
      <c r="L165" s="30"/>
      <c r="M165" s="171" t="s">
        <v>1</v>
      </c>
      <c r="N165" s="172" t="s">
        <v>41</v>
      </c>
      <c r="O165" s="55"/>
      <c r="P165" s="173">
        <f t="shared" si="11"/>
        <v>0</v>
      </c>
      <c r="Q165" s="173">
        <v>0</v>
      </c>
      <c r="R165" s="173">
        <f t="shared" si="12"/>
        <v>0</v>
      </c>
      <c r="S165" s="173">
        <v>2.2499999999999998E-3</v>
      </c>
      <c r="T165" s="174">
        <f t="shared" si="13"/>
        <v>2.2499999999999998E-3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5" t="s">
        <v>196</v>
      </c>
      <c r="AT165" s="175" t="s">
        <v>135</v>
      </c>
      <c r="AU165" s="175" t="s">
        <v>88</v>
      </c>
      <c r="AY165" s="14" t="s">
        <v>132</v>
      </c>
      <c r="BE165" s="176">
        <f t="shared" si="14"/>
        <v>0</v>
      </c>
      <c r="BF165" s="176">
        <f t="shared" si="15"/>
        <v>0</v>
      </c>
      <c r="BG165" s="176">
        <f t="shared" si="16"/>
        <v>0</v>
      </c>
      <c r="BH165" s="176">
        <f t="shared" si="17"/>
        <v>0</v>
      </c>
      <c r="BI165" s="176">
        <f t="shared" si="18"/>
        <v>0</v>
      </c>
      <c r="BJ165" s="14" t="s">
        <v>88</v>
      </c>
      <c r="BK165" s="177">
        <f t="shared" si="19"/>
        <v>0</v>
      </c>
      <c r="BL165" s="14" t="s">
        <v>196</v>
      </c>
      <c r="BM165" s="175" t="s">
        <v>268</v>
      </c>
    </row>
    <row r="166" spans="1:65" s="2" customFormat="1" ht="21.75" customHeight="1">
      <c r="A166" s="29"/>
      <c r="B166" s="163"/>
      <c r="C166" s="164" t="s">
        <v>269</v>
      </c>
      <c r="D166" s="164" t="s">
        <v>135</v>
      </c>
      <c r="E166" s="165" t="s">
        <v>270</v>
      </c>
      <c r="F166" s="166" t="s">
        <v>271</v>
      </c>
      <c r="G166" s="167" t="s">
        <v>155</v>
      </c>
      <c r="H166" s="168">
        <v>1</v>
      </c>
      <c r="I166" s="169"/>
      <c r="J166" s="168">
        <f t="shared" si="10"/>
        <v>0</v>
      </c>
      <c r="K166" s="170"/>
      <c r="L166" s="30"/>
      <c r="M166" s="171" t="s">
        <v>1</v>
      </c>
      <c r="N166" s="172" t="s">
        <v>41</v>
      </c>
      <c r="O166" s="55"/>
      <c r="P166" s="173">
        <f t="shared" si="11"/>
        <v>0</v>
      </c>
      <c r="Q166" s="173">
        <v>0</v>
      </c>
      <c r="R166" s="173">
        <f t="shared" si="12"/>
        <v>0</v>
      </c>
      <c r="S166" s="173">
        <v>1.1299999999999999E-3</v>
      </c>
      <c r="T166" s="174">
        <f t="shared" si="13"/>
        <v>1.1299999999999999E-3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5" t="s">
        <v>196</v>
      </c>
      <c r="AT166" s="175" t="s">
        <v>135</v>
      </c>
      <c r="AU166" s="175" t="s">
        <v>88</v>
      </c>
      <c r="AY166" s="14" t="s">
        <v>132</v>
      </c>
      <c r="BE166" s="176">
        <f t="shared" si="14"/>
        <v>0</v>
      </c>
      <c r="BF166" s="176">
        <f t="shared" si="15"/>
        <v>0</v>
      </c>
      <c r="BG166" s="176">
        <f t="shared" si="16"/>
        <v>0</v>
      </c>
      <c r="BH166" s="176">
        <f t="shared" si="17"/>
        <v>0</v>
      </c>
      <c r="BI166" s="176">
        <f t="shared" si="18"/>
        <v>0</v>
      </c>
      <c r="BJ166" s="14" t="s">
        <v>88</v>
      </c>
      <c r="BK166" s="177">
        <f t="shared" si="19"/>
        <v>0</v>
      </c>
      <c r="BL166" s="14" t="s">
        <v>196</v>
      </c>
      <c r="BM166" s="175" t="s">
        <v>272</v>
      </c>
    </row>
    <row r="167" spans="1:65" s="2" customFormat="1" ht="33" customHeight="1">
      <c r="A167" s="29"/>
      <c r="B167" s="163"/>
      <c r="C167" s="164" t="s">
        <v>273</v>
      </c>
      <c r="D167" s="164" t="s">
        <v>135</v>
      </c>
      <c r="E167" s="165" t="s">
        <v>274</v>
      </c>
      <c r="F167" s="166" t="s">
        <v>275</v>
      </c>
      <c r="G167" s="167" t="s">
        <v>155</v>
      </c>
      <c r="H167" s="168">
        <v>7</v>
      </c>
      <c r="I167" s="169"/>
      <c r="J167" s="168">
        <f t="shared" si="10"/>
        <v>0</v>
      </c>
      <c r="K167" s="170"/>
      <c r="L167" s="30"/>
      <c r="M167" s="171" t="s">
        <v>1</v>
      </c>
      <c r="N167" s="172" t="s">
        <v>41</v>
      </c>
      <c r="O167" s="55"/>
      <c r="P167" s="173">
        <f t="shared" si="11"/>
        <v>0</v>
      </c>
      <c r="Q167" s="173">
        <v>0</v>
      </c>
      <c r="R167" s="173">
        <f t="shared" si="12"/>
        <v>0</v>
      </c>
      <c r="S167" s="173">
        <v>8.4999999999999995E-4</v>
      </c>
      <c r="T167" s="174">
        <f t="shared" si="13"/>
        <v>5.9499999999999996E-3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5" t="s">
        <v>196</v>
      </c>
      <c r="AT167" s="175" t="s">
        <v>135</v>
      </c>
      <c r="AU167" s="175" t="s">
        <v>88</v>
      </c>
      <c r="AY167" s="14" t="s">
        <v>132</v>
      </c>
      <c r="BE167" s="176">
        <f t="shared" si="14"/>
        <v>0</v>
      </c>
      <c r="BF167" s="176">
        <f t="shared" si="15"/>
        <v>0</v>
      </c>
      <c r="BG167" s="176">
        <f t="shared" si="16"/>
        <v>0</v>
      </c>
      <c r="BH167" s="176">
        <f t="shared" si="17"/>
        <v>0</v>
      </c>
      <c r="BI167" s="176">
        <f t="shared" si="18"/>
        <v>0</v>
      </c>
      <c r="BJ167" s="14" t="s">
        <v>88</v>
      </c>
      <c r="BK167" s="177">
        <f t="shared" si="19"/>
        <v>0</v>
      </c>
      <c r="BL167" s="14" t="s">
        <v>196</v>
      </c>
      <c r="BM167" s="175" t="s">
        <v>276</v>
      </c>
    </row>
    <row r="168" spans="1:65" s="2" customFormat="1" ht="21.75" customHeight="1">
      <c r="A168" s="29"/>
      <c r="B168" s="163"/>
      <c r="C168" s="164" t="s">
        <v>277</v>
      </c>
      <c r="D168" s="164" t="s">
        <v>135</v>
      </c>
      <c r="E168" s="165" t="s">
        <v>278</v>
      </c>
      <c r="F168" s="166" t="s">
        <v>279</v>
      </c>
      <c r="G168" s="167" t="s">
        <v>155</v>
      </c>
      <c r="H168" s="168">
        <v>1</v>
      </c>
      <c r="I168" s="169"/>
      <c r="J168" s="168">
        <f t="shared" si="10"/>
        <v>0</v>
      </c>
      <c r="K168" s="170"/>
      <c r="L168" s="30"/>
      <c r="M168" s="171" t="s">
        <v>1</v>
      </c>
      <c r="N168" s="172" t="s">
        <v>41</v>
      </c>
      <c r="O168" s="55"/>
      <c r="P168" s="173">
        <f t="shared" si="11"/>
        <v>0</v>
      </c>
      <c r="Q168" s="173">
        <v>0</v>
      </c>
      <c r="R168" s="173">
        <f t="shared" si="12"/>
        <v>0</v>
      </c>
      <c r="S168" s="173">
        <v>1.2199999999999999E-3</v>
      </c>
      <c r="T168" s="174">
        <f t="shared" si="13"/>
        <v>1.2199999999999999E-3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5" t="s">
        <v>196</v>
      </c>
      <c r="AT168" s="175" t="s">
        <v>135</v>
      </c>
      <c r="AU168" s="175" t="s">
        <v>88</v>
      </c>
      <c r="AY168" s="14" t="s">
        <v>132</v>
      </c>
      <c r="BE168" s="176">
        <f t="shared" si="14"/>
        <v>0</v>
      </c>
      <c r="BF168" s="176">
        <f t="shared" si="15"/>
        <v>0</v>
      </c>
      <c r="BG168" s="176">
        <f t="shared" si="16"/>
        <v>0</v>
      </c>
      <c r="BH168" s="176">
        <f t="shared" si="17"/>
        <v>0</v>
      </c>
      <c r="BI168" s="176">
        <f t="shared" si="18"/>
        <v>0</v>
      </c>
      <c r="BJ168" s="14" t="s">
        <v>88</v>
      </c>
      <c r="BK168" s="177">
        <f t="shared" si="19"/>
        <v>0</v>
      </c>
      <c r="BL168" s="14" t="s">
        <v>196</v>
      </c>
      <c r="BM168" s="175" t="s">
        <v>280</v>
      </c>
    </row>
    <row r="169" spans="1:65" s="12" customFormat="1" ht="22.9" customHeight="1">
      <c r="B169" s="150"/>
      <c r="D169" s="151" t="s">
        <v>74</v>
      </c>
      <c r="E169" s="161" t="s">
        <v>281</v>
      </c>
      <c r="F169" s="161" t="s">
        <v>282</v>
      </c>
      <c r="I169" s="153"/>
      <c r="J169" s="162">
        <f>BK169</f>
        <v>0</v>
      </c>
      <c r="L169" s="150"/>
      <c r="M169" s="155"/>
      <c r="N169" s="156"/>
      <c r="O169" s="156"/>
      <c r="P169" s="157">
        <f>P170</f>
        <v>0</v>
      </c>
      <c r="Q169" s="156"/>
      <c r="R169" s="157">
        <f>R170</f>
        <v>0</v>
      </c>
      <c r="S169" s="156"/>
      <c r="T169" s="158">
        <f>T170</f>
        <v>0.11035079999999999</v>
      </c>
      <c r="AR169" s="151" t="s">
        <v>88</v>
      </c>
      <c r="AT169" s="159" t="s">
        <v>74</v>
      </c>
      <c r="AU169" s="159" t="s">
        <v>82</v>
      </c>
      <c r="AY169" s="151" t="s">
        <v>132</v>
      </c>
      <c r="BK169" s="160">
        <f>BK170</f>
        <v>0</v>
      </c>
    </row>
    <row r="170" spans="1:65" s="2" customFormat="1" ht="16.5" customHeight="1">
      <c r="A170" s="29"/>
      <c r="B170" s="163"/>
      <c r="C170" s="164" t="s">
        <v>283</v>
      </c>
      <c r="D170" s="164" t="s">
        <v>135</v>
      </c>
      <c r="E170" s="165" t="s">
        <v>284</v>
      </c>
      <c r="F170" s="166" t="s">
        <v>285</v>
      </c>
      <c r="G170" s="167" t="s">
        <v>143</v>
      </c>
      <c r="H170" s="168">
        <v>10.44</v>
      </c>
      <c r="I170" s="169"/>
      <c r="J170" s="168">
        <f>ROUND(I170*H170,3)</f>
        <v>0</v>
      </c>
      <c r="K170" s="170"/>
      <c r="L170" s="30"/>
      <c r="M170" s="171" t="s">
        <v>1</v>
      </c>
      <c r="N170" s="172" t="s">
        <v>41</v>
      </c>
      <c r="O170" s="55"/>
      <c r="P170" s="173">
        <f>O170*H170</f>
        <v>0</v>
      </c>
      <c r="Q170" s="173">
        <v>0</v>
      </c>
      <c r="R170" s="173">
        <f>Q170*H170</f>
        <v>0</v>
      </c>
      <c r="S170" s="173">
        <v>1.057E-2</v>
      </c>
      <c r="T170" s="174">
        <f>S170*H170</f>
        <v>0.11035079999999999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5" t="s">
        <v>196</v>
      </c>
      <c r="AT170" s="175" t="s">
        <v>135</v>
      </c>
      <c r="AU170" s="175" t="s">
        <v>88</v>
      </c>
      <c r="AY170" s="14" t="s">
        <v>132</v>
      </c>
      <c r="BE170" s="176">
        <f>IF(N170="základná",J170,0)</f>
        <v>0</v>
      </c>
      <c r="BF170" s="176">
        <f>IF(N170="znížená",J170,0)</f>
        <v>0</v>
      </c>
      <c r="BG170" s="176">
        <f>IF(N170="zákl. prenesená",J170,0)</f>
        <v>0</v>
      </c>
      <c r="BH170" s="176">
        <f>IF(N170="zníž. prenesená",J170,0)</f>
        <v>0</v>
      </c>
      <c r="BI170" s="176">
        <f>IF(N170="nulová",J170,0)</f>
        <v>0</v>
      </c>
      <c r="BJ170" s="14" t="s">
        <v>88</v>
      </c>
      <c r="BK170" s="177">
        <f>ROUND(I170*H170,3)</f>
        <v>0</v>
      </c>
      <c r="BL170" s="14" t="s">
        <v>196</v>
      </c>
      <c r="BM170" s="175" t="s">
        <v>286</v>
      </c>
    </row>
    <row r="171" spans="1:65" s="12" customFormat="1" ht="22.9" customHeight="1">
      <c r="B171" s="150"/>
      <c r="D171" s="151" t="s">
        <v>74</v>
      </c>
      <c r="E171" s="161" t="s">
        <v>287</v>
      </c>
      <c r="F171" s="161" t="s">
        <v>288</v>
      </c>
      <c r="I171" s="153"/>
      <c r="J171" s="162">
        <f>BK171</f>
        <v>0</v>
      </c>
      <c r="L171" s="150"/>
      <c r="M171" s="155"/>
      <c r="N171" s="156"/>
      <c r="O171" s="156"/>
      <c r="P171" s="157">
        <f>SUM(P172:P173)</f>
        <v>0</v>
      </c>
      <c r="Q171" s="156"/>
      <c r="R171" s="157">
        <f>SUM(R172:R173)</f>
        <v>0</v>
      </c>
      <c r="S171" s="156"/>
      <c r="T171" s="158">
        <f>SUM(T172:T173)</f>
        <v>0.02</v>
      </c>
      <c r="AR171" s="151" t="s">
        <v>88</v>
      </c>
      <c r="AT171" s="159" t="s">
        <v>74</v>
      </c>
      <c r="AU171" s="159" t="s">
        <v>82</v>
      </c>
      <c r="AY171" s="151" t="s">
        <v>132</v>
      </c>
      <c r="BK171" s="160">
        <f>SUM(BK172:BK173)</f>
        <v>0</v>
      </c>
    </row>
    <row r="172" spans="1:65" s="2" customFormat="1" ht="21.75" customHeight="1">
      <c r="A172" s="29"/>
      <c r="B172" s="163"/>
      <c r="C172" s="164" t="s">
        <v>289</v>
      </c>
      <c r="D172" s="164" t="s">
        <v>135</v>
      </c>
      <c r="E172" s="165" t="s">
        <v>290</v>
      </c>
      <c r="F172" s="166" t="s">
        <v>291</v>
      </c>
      <c r="G172" s="167" t="s">
        <v>155</v>
      </c>
      <c r="H172" s="168">
        <v>16</v>
      </c>
      <c r="I172" s="169"/>
      <c r="J172" s="168">
        <f>ROUND(I172*H172,3)</f>
        <v>0</v>
      </c>
      <c r="K172" s="170"/>
      <c r="L172" s="30"/>
      <c r="M172" s="171" t="s">
        <v>1</v>
      </c>
      <c r="N172" s="172" t="s">
        <v>41</v>
      </c>
      <c r="O172" s="55"/>
      <c r="P172" s="173">
        <f>O172*H172</f>
        <v>0</v>
      </c>
      <c r="Q172" s="173">
        <v>0</v>
      </c>
      <c r="R172" s="173">
        <f>Q172*H172</f>
        <v>0</v>
      </c>
      <c r="S172" s="173">
        <v>1E-3</v>
      </c>
      <c r="T172" s="174">
        <f>S172*H172</f>
        <v>1.6E-2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5" t="s">
        <v>196</v>
      </c>
      <c r="AT172" s="175" t="s">
        <v>135</v>
      </c>
      <c r="AU172" s="175" t="s">
        <v>88</v>
      </c>
      <c r="AY172" s="14" t="s">
        <v>132</v>
      </c>
      <c r="BE172" s="176">
        <f>IF(N172="základná",J172,0)</f>
        <v>0</v>
      </c>
      <c r="BF172" s="176">
        <f>IF(N172="znížená",J172,0)</f>
        <v>0</v>
      </c>
      <c r="BG172" s="176">
        <f>IF(N172="zákl. prenesená",J172,0)</f>
        <v>0</v>
      </c>
      <c r="BH172" s="176">
        <f>IF(N172="zníž. prenesená",J172,0)</f>
        <v>0</v>
      </c>
      <c r="BI172" s="176">
        <f>IF(N172="nulová",J172,0)</f>
        <v>0</v>
      </c>
      <c r="BJ172" s="14" t="s">
        <v>88</v>
      </c>
      <c r="BK172" s="177">
        <f>ROUND(I172*H172,3)</f>
        <v>0</v>
      </c>
      <c r="BL172" s="14" t="s">
        <v>196</v>
      </c>
      <c r="BM172" s="175" t="s">
        <v>292</v>
      </c>
    </row>
    <row r="173" spans="1:65" s="2" customFormat="1" ht="21.75" customHeight="1">
      <c r="A173" s="29"/>
      <c r="B173" s="163"/>
      <c r="C173" s="164" t="s">
        <v>293</v>
      </c>
      <c r="D173" s="164" t="s">
        <v>135</v>
      </c>
      <c r="E173" s="165" t="s">
        <v>294</v>
      </c>
      <c r="F173" s="166" t="s">
        <v>295</v>
      </c>
      <c r="G173" s="167" t="s">
        <v>155</v>
      </c>
      <c r="H173" s="168">
        <v>2</v>
      </c>
      <c r="I173" s="169"/>
      <c r="J173" s="168">
        <f>ROUND(I173*H173,3)</f>
        <v>0</v>
      </c>
      <c r="K173" s="170"/>
      <c r="L173" s="30"/>
      <c r="M173" s="171" t="s">
        <v>1</v>
      </c>
      <c r="N173" s="172" t="s">
        <v>41</v>
      </c>
      <c r="O173" s="55"/>
      <c r="P173" s="173">
        <f>O173*H173</f>
        <v>0</v>
      </c>
      <c r="Q173" s="173">
        <v>0</v>
      </c>
      <c r="R173" s="173">
        <f>Q173*H173</f>
        <v>0</v>
      </c>
      <c r="S173" s="173">
        <v>2E-3</v>
      </c>
      <c r="T173" s="174">
        <f>S173*H173</f>
        <v>4.0000000000000001E-3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5" t="s">
        <v>196</v>
      </c>
      <c r="AT173" s="175" t="s">
        <v>135</v>
      </c>
      <c r="AU173" s="175" t="s">
        <v>88</v>
      </c>
      <c r="AY173" s="14" t="s">
        <v>132</v>
      </c>
      <c r="BE173" s="176">
        <f>IF(N173="základná",J173,0)</f>
        <v>0</v>
      </c>
      <c r="BF173" s="176">
        <f>IF(N173="znížená",J173,0)</f>
        <v>0</v>
      </c>
      <c r="BG173" s="176">
        <f>IF(N173="zákl. prenesená",J173,0)</f>
        <v>0</v>
      </c>
      <c r="BH173" s="176">
        <f>IF(N173="zníž. prenesená",J173,0)</f>
        <v>0</v>
      </c>
      <c r="BI173" s="176">
        <f>IF(N173="nulová",J173,0)</f>
        <v>0</v>
      </c>
      <c r="BJ173" s="14" t="s">
        <v>88</v>
      </c>
      <c r="BK173" s="177">
        <f>ROUND(I173*H173,3)</f>
        <v>0</v>
      </c>
      <c r="BL173" s="14" t="s">
        <v>196</v>
      </c>
      <c r="BM173" s="175" t="s">
        <v>296</v>
      </c>
    </row>
    <row r="174" spans="1:65" s="12" customFormat="1" ht="22.9" customHeight="1">
      <c r="B174" s="150"/>
      <c r="D174" s="151" t="s">
        <v>74</v>
      </c>
      <c r="E174" s="161" t="s">
        <v>297</v>
      </c>
      <c r="F174" s="161" t="s">
        <v>298</v>
      </c>
      <c r="I174" s="153"/>
      <c r="J174" s="162">
        <f>BK174</f>
        <v>0</v>
      </c>
      <c r="L174" s="150"/>
      <c r="M174" s="155"/>
      <c r="N174" s="156"/>
      <c r="O174" s="156"/>
      <c r="P174" s="157">
        <f>SUM(P175:P176)</f>
        <v>0</v>
      </c>
      <c r="Q174" s="156"/>
      <c r="R174" s="157">
        <f>SUM(R175:R176)</f>
        <v>0</v>
      </c>
      <c r="S174" s="156"/>
      <c r="T174" s="158">
        <f>SUM(T175:T176)</f>
        <v>0.43090000000000006</v>
      </c>
      <c r="AR174" s="151" t="s">
        <v>88</v>
      </c>
      <c r="AT174" s="159" t="s">
        <v>74</v>
      </c>
      <c r="AU174" s="159" t="s">
        <v>82</v>
      </c>
      <c r="AY174" s="151" t="s">
        <v>132</v>
      </c>
      <c r="BK174" s="160">
        <f>SUM(BK175:BK176)</f>
        <v>0</v>
      </c>
    </row>
    <row r="175" spans="1:65" s="2" customFormat="1" ht="16.5" customHeight="1">
      <c r="A175" s="29"/>
      <c r="B175" s="163"/>
      <c r="C175" s="164" t="s">
        <v>299</v>
      </c>
      <c r="D175" s="164" t="s">
        <v>135</v>
      </c>
      <c r="E175" s="165" t="s">
        <v>300</v>
      </c>
      <c r="F175" s="166" t="s">
        <v>301</v>
      </c>
      <c r="G175" s="167" t="s">
        <v>138</v>
      </c>
      <c r="H175" s="168">
        <v>170.84</v>
      </c>
      <c r="I175" s="169"/>
      <c r="J175" s="168">
        <f>ROUND(I175*H175,3)</f>
        <v>0</v>
      </c>
      <c r="K175" s="170"/>
      <c r="L175" s="30"/>
      <c r="M175" s="171" t="s">
        <v>1</v>
      </c>
      <c r="N175" s="172" t="s">
        <v>41</v>
      </c>
      <c r="O175" s="55"/>
      <c r="P175" s="173">
        <f>O175*H175</f>
        <v>0</v>
      </c>
      <c r="Q175" s="173">
        <v>0</v>
      </c>
      <c r="R175" s="173">
        <f>Q175*H175</f>
        <v>0</v>
      </c>
      <c r="S175" s="173">
        <v>1E-3</v>
      </c>
      <c r="T175" s="174">
        <f>S175*H175</f>
        <v>0.17084000000000002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5" t="s">
        <v>196</v>
      </c>
      <c r="AT175" s="175" t="s">
        <v>135</v>
      </c>
      <c r="AU175" s="175" t="s">
        <v>88</v>
      </c>
      <c r="AY175" s="14" t="s">
        <v>132</v>
      </c>
      <c r="BE175" s="176">
        <f>IF(N175="základná",J175,0)</f>
        <v>0</v>
      </c>
      <c r="BF175" s="176">
        <f>IF(N175="znížená",J175,0)</f>
        <v>0</v>
      </c>
      <c r="BG175" s="176">
        <f>IF(N175="zákl. prenesená",J175,0)</f>
        <v>0</v>
      </c>
      <c r="BH175" s="176">
        <f>IF(N175="zníž. prenesená",J175,0)</f>
        <v>0</v>
      </c>
      <c r="BI175" s="176">
        <f>IF(N175="nulová",J175,0)</f>
        <v>0</v>
      </c>
      <c r="BJ175" s="14" t="s">
        <v>88</v>
      </c>
      <c r="BK175" s="177">
        <f>ROUND(I175*H175,3)</f>
        <v>0</v>
      </c>
      <c r="BL175" s="14" t="s">
        <v>196</v>
      </c>
      <c r="BM175" s="175" t="s">
        <v>302</v>
      </c>
    </row>
    <row r="176" spans="1:65" s="2" customFormat="1" ht="21.75" customHeight="1">
      <c r="A176" s="29"/>
      <c r="B176" s="163"/>
      <c r="C176" s="164" t="s">
        <v>303</v>
      </c>
      <c r="D176" s="164" t="s">
        <v>135</v>
      </c>
      <c r="E176" s="165" t="s">
        <v>304</v>
      </c>
      <c r="F176" s="166" t="s">
        <v>305</v>
      </c>
      <c r="G176" s="167" t="s">
        <v>143</v>
      </c>
      <c r="H176" s="168">
        <v>260.06</v>
      </c>
      <c r="I176" s="169"/>
      <c r="J176" s="168">
        <f>ROUND(I176*H176,3)</f>
        <v>0</v>
      </c>
      <c r="K176" s="170"/>
      <c r="L176" s="30"/>
      <c r="M176" s="171" t="s">
        <v>1</v>
      </c>
      <c r="N176" s="172" t="s">
        <v>41</v>
      </c>
      <c r="O176" s="55"/>
      <c r="P176" s="173">
        <f>O176*H176</f>
        <v>0</v>
      </c>
      <c r="Q176" s="173">
        <v>0</v>
      </c>
      <c r="R176" s="173">
        <f>Q176*H176</f>
        <v>0</v>
      </c>
      <c r="S176" s="173">
        <v>1E-3</v>
      </c>
      <c r="T176" s="174">
        <f>S176*H176</f>
        <v>0.26006000000000001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5" t="s">
        <v>196</v>
      </c>
      <c r="AT176" s="175" t="s">
        <v>135</v>
      </c>
      <c r="AU176" s="175" t="s">
        <v>88</v>
      </c>
      <c r="AY176" s="14" t="s">
        <v>132</v>
      </c>
      <c r="BE176" s="176">
        <f>IF(N176="základná",J176,0)</f>
        <v>0</v>
      </c>
      <c r="BF176" s="176">
        <f>IF(N176="znížená",J176,0)</f>
        <v>0</v>
      </c>
      <c r="BG176" s="176">
        <f>IF(N176="zákl. prenesená",J176,0)</f>
        <v>0</v>
      </c>
      <c r="BH176" s="176">
        <f>IF(N176="zníž. prenesená",J176,0)</f>
        <v>0</v>
      </c>
      <c r="BI176" s="176">
        <f>IF(N176="nulová",J176,0)</f>
        <v>0</v>
      </c>
      <c r="BJ176" s="14" t="s">
        <v>88</v>
      </c>
      <c r="BK176" s="177">
        <f>ROUND(I176*H176,3)</f>
        <v>0</v>
      </c>
      <c r="BL176" s="14" t="s">
        <v>196</v>
      </c>
      <c r="BM176" s="175" t="s">
        <v>306</v>
      </c>
    </row>
    <row r="177" spans="1:65" s="12" customFormat="1" ht="22.9" customHeight="1">
      <c r="B177" s="150"/>
      <c r="D177" s="151" t="s">
        <v>74</v>
      </c>
      <c r="E177" s="161" t="s">
        <v>307</v>
      </c>
      <c r="F177" s="161" t="s">
        <v>308</v>
      </c>
      <c r="I177" s="153"/>
      <c r="J177" s="162">
        <f>BK177</f>
        <v>0</v>
      </c>
      <c r="L177" s="150"/>
      <c r="M177" s="155"/>
      <c r="N177" s="156"/>
      <c r="O177" s="156"/>
      <c r="P177" s="157">
        <f>P178</f>
        <v>0</v>
      </c>
      <c r="Q177" s="156"/>
      <c r="R177" s="157">
        <f>R178</f>
        <v>3.0332000000000002E-3</v>
      </c>
      <c r="S177" s="156"/>
      <c r="T177" s="158">
        <f>T178</f>
        <v>0</v>
      </c>
      <c r="AR177" s="151" t="s">
        <v>88</v>
      </c>
      <c r="AT177" s="159" t="s">
        <v>74</v>
      </c>
      <c r="AU177" s="159" t="s">
        <v>82</v>
      </c>
      <c r="AY177" s="151" t="s">
        <v>132</v>
      </c>
      <c r="BK177" s="160">
        <f>BK178</f>
        <v>0</v>
      </c>
    </row>
    <row r="178" spans="1:65" s="2" customFormat="1" ht="21.75" customHeight="1">
      <c r="A178" s="29"/>
      <c r="B178" s="163"/>
      <c r="C178" s="164" t="s">
        <v>309</v>
      </c>
      <c r="D178" s="164" t="s">
        <v>135</v>
      </c>
      <c r="E178" s="165" t="s">
        <v>310</v>
      </c>
      <c r="F178" s="166" t="s">
        <v>311</v>
      </c>
      <c r="G178" s="167" t="s">
        <v>143</v>
      </c>
      <c r="H178" s="168">
        <v>37.914999999999999</v>
      </c>
      <c r="I178" s="169"/>
      <c r="J178" s="168">
        <f>ROUND(I178*H178,3)</f>
        <v>0</v>
      </c>
      <c r="K178" s="170"/>
      <c r="L178" s="30"/>
      <c r="M178" s="171" t="s">
        <v>1</v>
      </c>
      <c r="N178" s="172" t="s">
        <v>41</v>
      </c>
      <c r="O178" s="55"/>
      <c r="P178" s="173">
        <f>O178*H178</f>
        <v>0</v>
      </c>
      <c r="Q178" s="173">
        <v>8.0000000000000007E-5</v>
      </c>
      <c r="R178" s="173">
        <f>Q178*H178</f>
        <v>3.0332000000000002E-3</v>
      </c>
      <c r="S178" s="173">
        <v>0</v>
      </c>
      <c r="T178" s="174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5" t="s">
        <v>196</v>
      </c>
      <c r="AT178" s="175" t="s">
        <v>135</v>
      </c>
      <c r="AU178" s="175" t="s">
        <v>88</v>
      </c>
      <c r="AY178" s="14" t="s">
        <v>132</v>
      </c>
      <c r="BE178" s="176">
        <f>IF(N178="základná",J178,0)</f>
        <v>0</v>
      </c>
      <c r="BF178" s="176">
        <f>IF(N178="znížená",J178,0)</f>
        <v>0</v>
      </c>
      <c r="BG178" s="176">
        <f>IF(N178="zákl. prenesená",J178,0)</f>
        <v>0</v>
      </c>
      <c r="BH178" s="176">
        <f>IF(N178="zníž. prenesená",J178,0)</f>
        <v>0</v>
      </c>
      <c r="BI178" s="176">
        <f>IF(N178="nulová",J178,0)</f>
        <v>0</v>
      </c>
      <c r="BJ178" s="14" t="s">
        <v>88</v>
      </c>
      <c r="BK178" s="177">
        <f>ROUND(I178*H178,3)</f>
        <v>0</v>
      </c>
      <c r="BL178" s="14" t="s">
        <v>196</v>
      </c>
      <c r="BM178" s="175" t="s">
        <v>312</v>
      </c>
    </row>
    <row r="179" spans="1:65" s="12" customFormat="1" ht="25.9" customHeight="1">
      <c r="B179" s="150"/>
      <c r="D179" s="151" t="s">
        <v>74</v>
      </c>
      <c r="E179" s="152" t="s">
        <v>313</v>
      </c>
      <c r="F179" s="152" t="s">
        <v>314</v>
      </c>
      <c r="I179" s="153"/>
      <c r="J179" s="154">
        <f>BK179</f>
        <v>0</v>
      </c>
      <c r="L179" s="150"/>
      <c r="M179" s="155"/>
      <c r="N179" s="156"/>
      <c r="O179" s="156"/>
      <c r="P179" s="157">
        <f>P180</f>
        <v>0</v>
      </c>
      <c r="Q179" s="156"/>
      <c r="R179" s="157">
        <f>R180</f>
        <v>0</v>
      </c>
      <c r="S179" s="156"/>
      <c r="T179" s="158">
        <f>T180</f>
        <v>0</v>
      </c>
      <c r="AR179" s="151" t="s">
        <v>139</v>
      </c>
      <c r="AT179" s="159" t="s">
        <v>74</v>
      </c>
      <c r="AU179" s="159" t="s">
        <v>75</v>
      </c>
      <c r="AY179" s="151" t="s">
        <v>132</v>
      </c>
      <c r="BK179" s="160">
        <f>BK180</f>
        <v>0</v>
      </c>
    </row>
    <row r="180" spans="1:65" s="2" customFormat="1" ht="16.5" customHeight="1">
      <c r="A180" s="29"/>
      <c r="B180" s="163"/>
      <c r="C180" s="164" t="s">
        <v>315</v>
      </c>
      <c r="D180" s="164" t="s">
        <v>135</v>
      </c>
      <c r="E180" s="165" t="s">
        <v>316</v>
      </c>
      <c r="F180" s="166" t="s">
        <v>317</v>
      </c>
      <c r="G180" s="167" t="s">
        <v>318</v>
      </c>
      <c r="H180" s="168">
        <v>85</v>
      </c>
      <c r="I180" s="169"/>
      <c r="J180" s="168">
        <f>ROUND(I180*H180,3)</f>
        <v>0</v>
      </c>
      <c r="K180" s="170"/>
      <c r="L180" s="30"/>
      <c r="M180" s="178" t="s">
        <v>1</v>
      </c>
      <c r="N180" s="179" t="s">
        <v>41</v>
      </c>
      <c r="O180" s="180"/>
      <c r="P180" s="181">
        <f>O180*H180</f>
        <v>0</v>
      </c>
      <c r="Q180" s="181">
        <v>0</v>
      </c>
      <c r="R180" s="181">
        <f>Q180*H180</f>
        <v>0</v>
      </c>
      <c r="S180" s="181">
        <v>0</v>
      </c>
      <c r="T180" s="182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5" t="s">
        <v>319</v>
      </c>
      <c r="AT180" s="175" t="s">
        <v>135</v>
      </c>
      <c r="AU180" s="175" t="s">
        <v>82</v>
      </c>
      <c r="AY180" s="14" t="s">
        <v>132</v>
      </c>
      <c r="BE180" s="176">
        <f>IF(N180="základná",J180,0)</f>
        <v>0</v>
      </c>
      <c r="BF180" s="176">
        <f>IF(N180="znížená",J180,0)</f>
        <v>0</v>
      </c>
      <c r="BG180" s="176">
        <f>IF(N180="zákl. prenesená",J180,0)</f>
        <v>0</v>
      </c>
      <c r="BH180" s="176">
        <f>IF(N180="zníž. prenesená",J180,0)</f>
        <v>0</v>
      </c>
      <c r="BI180" s="176">
        <f>IF(N180="nulová",J180,0)</f>
        <v>0</v>
      </c>
      <c r="BJ180" s="14" t="s">
        <v>88</v>
      </c>
      <c r="BK180" s="177">
        <f>ROUND(I180*H180,3)</f>
        <v>0</v>
      </c>
      <c r="BL180" s="14" t="s">
        <v>319</v>
      </c>
      <c r="BM180" s="175" t="s">
        <v>320</v>
      </c>
    </row>
    <row r="181" spans="1:65" s="2" customFormat="1" ht="6.95" customHeight="1">
      <c r="A181" s="29"/>
      <c r="B181" s="44"/>
      <c r="C181" s="45"/>
      <c r="D181" s="45"/>
      <c r="E181" s="45"/>
      <c r="F181" s="45"/>
      <c r="G181" s="45"/>
      <c r="H181" s="45"/>
      <c r="I181" s="122"/>
      <c r="J181" s="45"/>
      <c r="K181" s="45"/>
      <c r="L181" s="30"/>
      <c r="M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</row>
  </sheetData>
  <autoFilter ref="C128:K180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82"/>
  <sheetViews>
    <sheetView showGridLines="0" topLeftCell="A21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5"/>
      <c r="L2" s="235" t="s">
        <v>5</v>
      </c>
      <c r="M2" s="220"/>
      <c r="N2" s="220"/>
      <c r="O2" s="220"/>
      <c r="P2" s="220"/>
      <c r="Q2" s="220"/>
      <c r="R2" s="220"/>
      <c r="S2" s="220"/>
      <c r="T2" s="220"/>
      <c r="U2" s="220"/>
      <c r="V2" s="220"/>
      <c r="AT2" s="14" t="s">
        <v>92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99</v>
      </c>
      <c r="I4" s="95"/>
      <c r="L4" s="17"/>
      <c r="M4" s="97" t="s">
        <v>9</v>
      </c>
      <c r="AT4" s="14" t="s">
        <v>3</v>
      </c>
    </row>
    <row r="5" spans="1:46" s="1" customFormat="1" ht="6.95" customHeight="1">
      <c r="B5" s="17"/>
      <c r="I5" s="95"/>
      <c r="L5" s="17"/>
    </row>
    <row r="6" spans="1:46" s="1" customFormat="1" ht="12" customHeight="1">
      <c r="B6" s="17"/>
      <c r="D6" s="24" t="s">
        <v>14</v>
      </c>
      <c r="I6" s="95"/>
      <c r="L6" s="17"/>
    </row>
    <row r="7" spans="1:46" s="1" customFormat="1" ht="16.5" customHeight="1">
      <c r="B7" s="17"/>
      <c r="E7" s="236" t="str">
        <f>'Rekapitulácia stavby'!K6</f>
        <v>Areál UPJŠ v Košiciach</v>
      </c>
      <c r="F7" s="237"/>
      <c r="G7" s="237"/>
      <c r="H7" s="237"/>
      <c r="I7" s="95"/>
      <c r="L7" s="17"/>
    </row>
    <row r="8" spans="1:46" s="1" customFormat="1" ht="12" customHeight="1">
      <c r="B8" s="17"/>
      <c r="D8" s="24" t="s">
        <v>100</v>
      </c>
      <c r="I8" s="95"/>
      <c r="L8" s="17"/>
    </row>
    <row r="9" spans="1:46" s="2" customFormat="1" ht="16.5" customHeight="1">
      <c r="A9" s="29"/>
      <c r="B9" s="30"/>
      <c r="C9" s="29"/>
      <c r="D9" s="29"/>
      <c r="E9" s="236" t="s">
        <v>101</v>
      </c>
      <c r="F9" s="238"/>
      <c r="G9" s="238"/>
      <c r="H9" s="238"/>
      <c r="I9" s="98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102</v>
      </c>
      <c r="E10" s="29"/>
      <c r="F10" s="29"/>
      <c r="G10" s="29"/>
      <c r="H10" s="29"/>
      <c r="I10" s="98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>
      <c r="A11" s="29"/>
      <c r="B11" s="30"/>
      <c r="C11" s="29"/>
      <c r="D11" s="29"/>
      <c r="E11" s="193" t="s">
        <v>321</v>
      </c>
      <c r="F11" s="238"/>
      <c r="G11" s="238"/>
      <c r="H11" s="238"/>
      <c r="I11" s="98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1.25">
      <c r="A12" s="29"/>
      <c r="B12" s="30"/>
      <c r="C12" s="29"/>
      <c r="D12" s="29"/>
      <c r="E12" s="29"/>
      <c r="F12" s="29"/>
      <c r="G12" s="29"/>
      <c r="H12" s="29"/>
      <c r="I12" s="98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>
      <c r="A13" s="29"/>
      <c r="B13" s="30"/>
      <c r="C13" s="29"/>
      <c r="D13" s="24" t="s">
        <v>16</v>
      </c>
      <c r="E13" s="29"/>
      <c r="F13" s="22" t="s">
        <v>1</v>
      </c>
      <c r="G13" s="29"/>
      <c r="H13" s="29"/>
      <c r="I13" s="99" t="s">
        <v>17</v>
      </c>
      <c r="J13" s="22" t="s">
        <v>1</v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18</v>
      </c>
      <c r="E14" s="29"/>
      <c r="F14" s="22" t="s">
        <v>19</v>
      </c>
      <c r="G14" s="29"/>
      <c r="H14" s="29"/>
      <c r="I14" s="99" t="s">
        <v>20</v>
      </c>
      <c r="J14" s="52" t="str">
        <f>'Rekapitulácia stavby'!AN8</f>
        <v>3. 3. 2020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>
      <c r="A15" s="29"/>
      <c r="B15" s="30"/>
      <c r="C15" s="29"/>
      <c r="D15" s="29"/>
      <c r="E15" s="29"/>
      <c r="F15" s="29"/>
      <c r="G15" s="29"/>
      <c r="H15" s="29"/>
      <c r="I15" s="98"/>
      <c r="J15" s="29"/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22</v>
      </c>
      <c r="E16" s="29"/>
      <c r="F16" s="29"/>
      <c r="G16" s="29"/>
      <c r="H16" s="29"/>
      <c r="I16" s="99" t="s">
        <v>23</v>
      </c>
      <c r="J16" s="22" t="s">
        <v>1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>
      <c r="A17" s="29"/>
      <c r="B17" s="30"/>
      <c r="C17" s="29"/>
      <c r="D17" s="29"/>
      <c r="E17" s="22" t="s">
        <v>24</v>
      </c>
      <c r="F17" s="29"/>
      <c r="G17" s="29"/>
      <c r="H17" s="29"/>
      <c r="I17" s="99" t="s">
        <v>25</v>
      </c>
      <c r="J17" s="22" t="s">
        <v>1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>
      <c r="A18" s="29"/>
      <c r="B18" s="30"/>
      <c r="C18" s="29"/>
      <c r="D18" s="29"/>
      <c r="E18" s="29"/>
      <c r="F18" s="29"/>
      <c r="G18" s="29"/>
      <c r="H18" s="29"/>
      <c r="I18" s="98"/>
      <c r="J18" s="29"/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>
      <c r="A19" s="29"/>
      <c r="B19" s="30"/>
      <c r="C19" s="29"/>
      <c r="D19" s="24" t="s">
        <v>26</v>
      </c>
      <c r="E19" s="29"/>
      <c r="F19" s="29"/>
      <c r="G19" s="29"/>
      <c r="H19" s="29"/>
      <c r="I19" s="99" t="s">
        <v>23</v>
      </c>
      <c r="J19" s="25" t="str">
        <f>'Rekapitulácia stavby'!AN13</f>
        <v>Vyplň údaj</v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>
      <c r="A20" s="29"/>
      <c r="B20" s="30"/>
      <c r="C20" s="29"/>
      <c r="D20" s="29"/>
      <c r="E20" s="239" t="str">
        <f>'Rekapitulácia stavby'!E14</f>
        <v>Vyplň údaj</v>
      </c>
      <c r="F20" s="219"/>
      <c r="G20" s="219"/>
      <c r="H20" s="219"/>
      <c r="I20" s="99" t="s">
        <v>25</v>
      </c>
      <c r="J20" s="25" t="str">
        <f>'Rekapitulácia stavby'!AN14</f>
        <v>Vyplň údaj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>
      <c r="A21" s="29"/>
      <c r="B21" s="30"/>
      <c r="C21" s="29"/>
      <c r="D21" s="29"/>
      <c r="E21" s="29"/>
      <c r="F21" s="29"/>
      <c r="G21" s="29"/>
      <c r="H21" s="29"/>
      <c r="I21" s="98"/>
      <c r="J21" s="29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>
      <c r="A22" s="29"/>
      <c r="B22" s="30"/>
      <c r="C22" s="29"/>
      <c r="D22" s="24" t="s">
        <v>28</v>
      </c>
      <c r="E22" s="29"/>
      <c r="F22" s="29"/>
      <c r="G22" s="29"/>
      <c r="H22" s="29"/>
      <c r="I22" s="99" t="s">
        <v>23</v>
      </c>
      <c r="J22" s="22" t="s">
        <v>1</v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>
      <c r="A23" s="29"/>
      <c r="B23" s="30"/>
      <c r="C23" s="29"/>
      <c r="D23" s="29"/>
      <c r="E23" s="22" t="s">
        <v>29</v>
      </c>
      <c r="F23" s="29"/>
      <c r="G23" s="29"/>
      <c r="H23" s="29"/>
      <c r="I23" s="99" t="s">
        <v>25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>
      <c r="A24" s="29"/>
      <c r="B24" s="30"/>
      <c r="C24" s="29"/>
      <c r="D24" s="29"/>
      <c r="E24" s="29"/>
      <c r="F24" s="29"/>
      <c r="G24" s="29"/>
      <c r="H24" s="29"/>
      <c r="I24" s="98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>
      <c r="A25" s="29"/>
      <c r="B25" s="30"/>
      <c r="C25" s="29"/>
      <c r="D25" s="24" t="s">
        <v>32</v>
      </c>
      <c r="E25" s="29"/>
      <c r="F25" s="29"/>
      <c r="G25" s="29"/>
      <c r="H25" s="29"/>
      <c r="I25" s="99" t="s">
        <v>23</v>
      </c>
      <c r="J25" s="22" t="s">
        <v>1</v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>
      <c r="A26" s="29"/>
      <c r="B26" s="30"/>
      <c r="C26" s="29"/>
      <c r="D26" s="29"/>
      <c r="E26" s="22" t="s">
        <v>33</v>
      </c>
      <c r="F26" s="29"/>
      <c r="G26" s="29"/>
      <c r="H26" s="29"/>
      <c r="I26" s="99" t="s">
        <v>25</v>
      </c>
      <c r="J26" s="22" t="s">
        <v>1</v>
      </c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98"/>
      <c r="J27" s="29"/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>
      <c r="A28" s="29"/>
      <c r="B28" s="30"/>
      <c r="C28" s="29"/>
      <c r="D28" s="24" t="s">
        <v>34</v>
      </c>
      <c r="E28" s="29"/>
      <c r="F28" s="29"/>
      <c r="G28" s="29"/>
      <c r="H28" s="29"/>
      <c r="I28" s="98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>
      <c r="A29" s="100"/>
      <c r="B29" s="101"/>
      <c r="C29" s="100"/>
      <c r="D29" s="100"/>
      <c r="E29" s="224" t="s">
        <v>1</v>
      </c>
      <c r="F29" s="224"/>
      <c r="G29" s="224"/>
      <c r="H29" s="224"/>
      <c r="I29" s="102"/>
      <c r="J29" s="100"/>
      <c r="K29" s="100"/>
      <c r="L29" s="103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98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104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105" t="s">
        <v>35</v>
      </c>
      <c r="E32" s="29"/>
      <c r="F32" s="29"/>
      <c r="G32" s="29"/>
      <c r="H32" s="29"/>
      <c r="I32" s="98"/>
      <c r="J32" s="68">
        <f>ROUND(J143,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104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37</v>
      </c>
      <c r="G34" s="29"/>
      <c r="H34" s="29"/>
      <c r="I34" s="106" t="s">
        <v>36</v>
      </c>
      <c r="J34" s="33" t="s">
        <v>38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7" t="s">
        <v>39</v>
      </c>
      <c r="E35" s="24" t="s">
        <v>40</v>
      </c>
      <c r="F35" s="108">
        <f>ROUND((SUM(BE143:BE281)),  2)</f>
        <v>0</v>
      </c>
      <c r="G35" s="29"/>
      <c r="H35" s="29"/>
      <c r="I35" s="109">
        <v>0.2</v>
      </c>
      <c r="J35" s="108">
        <f>ROUND(((SUM(BE143:BE281))*I35),  2)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4" t="s">
        <v>41</v>
      </c>
      <c r="F36" s="108">
        <f>ROUND((SUM(BF143:BF281)),  2)</f>
        <v>0</v>
      </c>
      <c r="G36" s="29"/>
      <c r="H36" s="29"/>
      <c r="I36" s="109">
        <v>0.2</v>
      </c>
      <c r="J36" s="108">
        <f>ROUND(((SUM(BF143:BF281))*I36),  2)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108">
        <f>ROUND((SUM(BG143:BG281)),  2)</f>
        <v>0</v>
      </c>
      <c r="G37" s="29"/>
      <c r="H37" s="29"/>
      <c r="I37" s="109">
        <v>0.2</v>
      </c>
      <c r="J37" s="108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43</v>
      </c>
      <c r="F38" s="108">
        <f>ROUND((SUM(BH143:BH281)),  2)</f>
        <v>0</v>
      </c>
      <c r="G38" s="29"/>
      <c r="H38" s="29"/>
      <c r="I38" s="109">
        <v>0.2</v>
      </c>
      <c r="J38" s="108">
        <f>0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44</v>
      </c>
      <c r="F39" s="108">
        <f>ROUND((SUM(BI143:BI281)),  2)</f>
        <v>0</v>
      </c>
      <c r="G39" s="29"/>
      <c r="H39" s="29"/>
      <c r="I39" s="109">
        <v>0</v>
      </c>
      <c r="J39" s="108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98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10"/>
      <c r="D41" s="111" t="s">
        <v>45</v>
      </c>
      <c r="E41" s="57"/>
      <c r="F41" s="57"/>
      <c r="G41" s="112" t="s">
        <v>46</v>
      </c>
      <c r="H41" s="113" t="s">
        <v>47</v>
      </c>
      <c r="I41" s="114"/>
      <c r="J41" s="115">
        <f>SUM(J32:J39)</f>
        <v>0</v>
      </c>
      <c r="K41" s="116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98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I43" s="95"/>
      <c r="L43" s="17"/>
    </row>
    <row r="44" spans="1:31" s="1" customFormat="1" ht="14.45" customHeight="1">
      <c r="B44" s="17"/>
      <c r="I44" s="95"/>
      <c r="L44" s="17"/>
    </row>
    <row r="45" spans="1:31" s="1" customFormat="1" ht="14.45" customHeight="1">
      <c r="B45" s="17"/>
      <c r="I45" s="95"/>
      <c r="L45" s="17"/>
    </row>
    <row r="46" spans="1:31" s="1" customFormat="1" ht="14.45" customHeight="1">
      <c r="B46" s="17"/>
      <c r="I46" s="95"/>
      <c r="L46" s="17"/>
    </row>
    <row r="47" spans="1:31" s="1" customFormat="1" ht="14.45" customHeight="1">
      <c r="B47" s="17"/>
      <c r="I47" s="95"/>
      <c r="L47" s="17"/>
    </row>
    <row r="48" spans="1:31" s="1" customFormat="1" ht="14.45" customHeight="1">
      <c r="B48" s="17"/>
      <c r="I48" s="95"/>
      <c r="L48" s="17"/>
    </row>
    <row r="49" spans="1:31" s="1" customFormat="1" ht="14.45" customHeight="1">
      <c r="B49" s="17"/>
      <c r="I49" s="95"/>
      <c r="L49" s="17"/>
    </row>
    <row r="50" spans="1:31" s="2" customFormat="1" ht="14.45" customHeight="1">
      <c r="B50" s="39"/>
      <c r="D50" s="40" t="s">
        <v>48</v>
      </c>
      <c r="E50" s="41"/>
      <c r="F50" s="41"/>
      <c r="G50" s="40" t="s">
        <v>49</v>
      </c>
      <c r="H50" s="41"/>
      <c r="I50" s="117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50</v>
      </c>
      <c r="E61" s="32"/>
      <c r="F61" s="118" t="s">
        <v>51</v>
      </c>
      <c r="G61" s="42" t="s">
        <v>50</v>
      </c>
      <c r="H61" s="32"/>
      <c r="I61" s="119"/>
      <c r="J61" s="120" t="s">
        <v>51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52</v>
      </c>
      <c r="E65" s="43"/>
      <c r="F65" s="43"/>
      <c r="G65" s="40" t="s">
        <v>53</v>
      </c>
      <c r="H65" s="43"/>
      <c r="I65" s="121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50</v>
      </c>
      <c r="E76" s="32"/>
      <c r="F76" s="118" t="s">
        <v>51</v>
      </c>
      <c r="G76" s="42" t="s">
        <v>50</v>
      </c>
      <c r="H76" s="32"/>
      <c r="I76" s="119"/>
      <c r="J76" s="120" t="s">
        <v>51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22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23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104</v>
      </c>
      <c r="D82" s="29"/>
      <c r="E82" s="29"/>
      <c r="F82" s="29"/>
      <c r="G82" s="29"/>
      <c r="H82" s="29"/>
      <c r="I82" s="98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8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98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customHeight="1">
      <c r="A85" s="29"/>
      <c r="B85" s="30"/>
      <c r="C85" s="29"/>
      <c r="D85" s="29"/>
      <c r="E85" s="236" t="str">
        <f>E7</f>
        <v>Areál UPJŠ v Košiciach</v>
      </c>
      <c r="F85" s="237"/>
      <c r="G85" s="237"/>
      <c r="H85" s="237"/>
      <c r="I85" s="98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100</v>
      </c>
      <c r="I86" s="95"/>
      <c r="L86" s="17"/>
    </row>
    <row r="87" spans="1:31" s="2" customFormat="1" ht="16.5" customHeight="1">
      <c r="A87" s="29"/>
      <c r="B87" s="30"/>
      <c r="C87" s="29"/>
      <c r="D87" s="29"/>
      <c r="E87" s="236" t="s">
        <v>101</v>
      </c>
      <c r="F87" s="238"/>
      <c r="G87" s="238"/>
      <c r="H87" s="238"/>
      <c r="I87" s="98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>
      <c r="A88" s="29"/>
      <c r="B88" s="30"/>
      <c r="C88" s="24" t="s">
        <v>102</v>
      </c>
      <c r="D88" s="29"/>
      <c r="E88" s="29"/>
      <c r="F88" s="29"/>
      <c r="G88" s="29"/>
      <c r="H88" s="29"/>
      <c r="I88" s="98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>
      <c r="A89" s="29"/>
      <c r="B89" s="30"/>
      <c r="C89" s="29"/>
      <c r="D89" s="29"/>
      <c r="E89" s="193" t="str">
        <f>E11</f>
        <v>001.2 - 2. Stavebná časť</v>
      </c>
      <c r="F89" s="238"/>
      <c r="G89" s="238"/>
      <c r="H89" s="238"/>
      <c r="I89" s="98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8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>
      <c r="A91" s="29"/>
      <c r="B91" s="30"/>
      <c r="C91" s="24" t="s">
        <v>18</v>
      </c>
      <c r="D91" s="29"/>
      <c r="E91" s="29"/>
      <c r="F91" s="22" t="str">
        <f>F14</f>
        <v>Košice, Šrobárova 2</v>
      </c>
      <c r="G91" s="29"/>
      <c r="H91" s="29"/>
      <c r="I91" s="99" t="s">
        <v>20</v>
      </c>
      <c r="J91" s="52" t="str">
        <f>IF(J14="","",J14)</f>
        <v>3. 3. 2020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98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25.7" customHeight="1">
      <c r="A93" s="29"/>
      <c r="B93" s="30"/>
      <c r="C93" s="24" t="s">
        <v>22</v>
      </c>
      <c r="D93" s="29"/>
      <c r="E93" s="29"/>
      <c r="F93" s="22" t="str">
        <f>E17</f>
        <v>UPJŠ v Košiciach</v>
      </c>
      <c r="G93" s="29"/>
      <c r="H93" s="29"/>
      <c r="I93" s="99" t="s">
        <v>28</v>
      </c>
      <c r="J93" s="27" t="str">
        <f>E23</f>
        <v>ing.Slávka Antalová, Košice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>
      <c r="A94" s="29"/>
      <c r="B94" s="30"/>
      <c r="C94" s="24" t="s">
        <v>26</v>
      </c>
      <c r="D94" s="29"/>
      <c r="E94" s="29"/>
      <c r="F94" s="22" t="str">
        <f>IF(E20="","",E20)</f>
        <v>Vyplň údaj</v>
      </c>
      <c r="G94" s="29"/>
      <c r="H94" s="29"/>
      <c r="I94" s="99" t="s">
        <v>32</v>
      </c>
      <c r="J94" s="27" t="str">
        <f>E26</f>
        <v>Ing.Ivana Brecková</v>
      </c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8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>
      <c r="A96" s="29"/>
      <c r="B96" s="30"/>
      <c r="C96" s="124" t="s">
        <v>105</v>
      </c>
      <c r="D96" s="110"/>
      <c r="E96" s="110"/>
      <c r="F96" s="110"/>
      <c r="G96" s="110"/>
      <c r="H96" s="110"/>
      <c r="I96" s="125"/>
      <c r="J96" s="126" t="s">
        <v>106</v>
      </c>
      <c r="K96" s="110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98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customHeight="1">
      <c r="A98" s="29"/>
      <c r="B98" s="30"/>
      <c r="C98" s="127" t="s">
        <v>107</v>
      </c>
      <c r="D98" s="29"/>
      <c r="E98" s="29"/>
      <c r="F98" s="29"/>
      <c r="G98" s="29"/>
      <c r="H98" s="29"/>
      <c r="I98" s="98"/>
      <c r="J98" s="68">
        <f>J143</f>
        <v>0</v>
      </c>
      <c r="K98" s="29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108</v>
      </c>
    </row>
    <row r="99" spans="1:47" s="9" customFormat="1" ht="24.95" customHeight="1">
      <c r="B99" s="128"/>
      <c r="D99" s="129" t="s">
        <v>109</v>
      </c>
      <c r="E99" s="130"/>
      <c r="F99" s="130"/>
      <c r="G99" s="130"/>
      <c r="H99" s="130"/>
      <c r="I99" s="131"/>
      <c r="J99" s="132">
        <f>J144</f>
        <v>0</v>
      </c>
      <c r="L99" s="128"/>
    </row>
    <row r="100" spans="1:47" s="10" customFormat="1" ht="19.899999999999999" customHeight="1">
      <c r="B100" s="133"/>
      <c r="D100" s="134" t="s">
        <v>322</v>
      </c>
      <c r="E100" s="135"/>
      <c r="F100" s="135"/>
      <c r="G100" s="135"/>
      <c r="H100" s="135"/>
      <c r="I100" s="136"/>
      <c r="J100" s="137">
        <f>J145</f>
        <v>0</v>
      </c>
      <c r="L100" s="133"/>
    </row>
    <row r="101" spans="1:47" s="10" customFormat="1" ht="19.899999999999999" customHeight="1">
      <c r="B101" s="133"/>
      <c r="D101" s="134" t="s">
        <v>323</v>
      </c>
      <c r="E101" s="135"/>
      <c r="F101" s="135"/>
      <c r="G101" s="135"/>
      <c r="H101" s="135"/>
      <c r="I101" s="136"/>
      <c r="J101" s="137">
        <f>J154</f>
        <v>0</v>
      </c>
      <c r="L101" s="133"/>
    </row>
    <row r="102" spans="1:47" s="10" customFormat="1" ht="19.899999999999999" customHeight="1">
      <c r="B102" s="133"/>
      <c r="D102" s="134" t="s">
        <v>110</v>
      </c>
      <c r="E102" s="135"/>
      <c r="F102" s="135"/>
      <c r="G102" s="135"/>
      <c r="H102" s="135"/>
      <c r="I102" s="136"/>
      <c r="J102" s="137">
        <f>J171</f>
        <v>0</v>
      </c>
      <c r="L102" s="133"/>
    </row>
    <row r="103" spans="1:47" s="10" customFormat="1" ht="19.899999999999999" customHeight="1">
      <c r="B103" s="133"/>
      <c r="D103" s="134" t="s">
        <v>324</v>
      </c>
      <c r="E103" s="135"/>
      <c r="F103" s="135"/>
      <c r="G103" s="135"/>
      <c r="H103" s="135"/>
      <c r="I103" s="136"/>
      <c r="J103" s="137">
        <f>J174</f>
        <v>0</v>
      </c>
      <c r="L103" s="133"/>
    </row>
    <row r="104" spans="1:47" s="9" customFormat="1" ht="24.95" customHeight="1">
      <c r="B104" s="128"/>
      <c r="D104" s="129" t="s">
        <v>111</v>
      </c>
      <c r="E104" s="130"/>
      <c r="F104" s="130"/>
      <c r="G104" s="130"/>
      <c r="H104" s="130"/>
      <c r="I104" s="131"/>
      <c r="J104" s="132">
        <f>J176</f>
        <v>0</v>
      </c>
      <c r="L104" s="128"/>
    </row>
    <row r="105" spans="1:47" s="10" customFormat="1" ht="19.899999999999999" customHeight="1">
      <c r="B105" s="133"/>
      <c r="D105" s="134" t="s">
        <v>325</v>
      </c>
      <c r="E105" s="135"/>
      <c r="F105" s="135"/>
      <c r="G105" s="135"/>
      <c r="H105" s="135"/>
      <c r="I105" s="136"/>
      <c r="J105" s="137">
        <f>J177</f>
        <v>0</v>
      </c>
      <c r="L105" s="133"/>
    </row>
    <row r="106" spans="1:47" s="10" customFormat="1" ht="19.899999999999999" customHeight="1">
      <c r="B106" s="133"/>
      <c r="D106" s="134" t="s">
        <v>326</v>
      </c>
      <c r="E106" s="135"/>
      <c r="F106" s="135"/>
      <c r="G106" s="135"/>
      <c r="H106" s="135"/>
      <c r="I106" s="136"/>
      <c r="J106" s="137">
        <f>J183</f>
        <v>0</v>
      </c>
      <c r="L106" s="133"/>
    </row>
    <row r="107" spans="1:47" s="10" customFormat="1" ht="19.899999999999999" customHeight="1">
      <c r="B107" s="133"/>
      <c r="D107" s="134" t="s">
        <v>112</v>
      </c>
      <c r="E107" s="135"/>
      <c r="F107" s="135"/>
      <c r="G107" s="135"/>
      <c r="H107" s="135"/>
      <c r="I107" s="136"/>
      <c r="J107" s="137">
        <f>J186</f>
        <v>0</v>
      </c>
      <c r="L107" s="133"/>
    </row>
    <row r="108" spans="1:47" s="10" customFormat="1" ht="19.899999999999999" customHeight="1">
      <c r="B108" s="133"/>
      <c r="D108" s="134" t="s">
        <v>113</v>
      </c>
      <c r="E108" s="135"/>
      <c r="F108" s="135"/>
      <c r="G108" s="135"/>
      <c r="H108" s="135"/>
      <c r="I108" s="136"/>
      <c r="J108" s="137">
        <f>J202</f>
        <v>0</v>
      </c>
      <c r="L108" s="133"/>
    </row>
    <row r="109" spans="1:47" s="10" customFormat="1" ht="19.899999999999999" customHeight="1">
      <c r="B109" s="133"/>
      <c r="D109" s="134" t="s">
        <v>327</v>
      </c>
      <c r="E109" s="135"/>
      <c r="F109" s="135"/>
      <c r="G109" s="135"/>
      <c r="H109" s="135"/>
      <c r="I109" s="136"/>
      <c r="J109" s="137">
        <f>J209</f>
        <v>0</v>
      </c>
      <c r="L109" s="133"/>
    </row>
    <row r="110" spans="1:47" s="10" customFormat="1" ht="19.899999999999999" customHeight="1">
      <c r="B110" s="133"/>
      <c r="D110" s="134" t="s">
        <v>328</v>
      </c>
      <c r="E110" s="135"/>
      <c r="F110" s="135"/>
      <c r="G110" s="135"/>
      <c r="H110" s="135"/>
      <c r="I110" s="136"/>
      <c r="J110" s="137">
        <f>J212</f>
        <v>0</v>
      </c>
      <c r="L110" s="133"/>
    </row>
    <row r="111" spans="1:47" s="10" customFormat="1" ht="19.899999999999999" customHeight="1">
      <c r="B111" s="133"/>
      <c r="D111" s="134" t="s">
        <v>114</v>
      </c>
      <c r="E111" s="135"/>
      <c r="F111" s="135"/>
      <c r="G111" s="135"/>
      <c r="H111" s="135"/>
      <c r="I111" s="136"/>
      <c r="J111" s="137">
        <f>J215</f>
        <v>0</v>
      </c>
      <c r="L111" s="133"/>
    </row>
    <row r="112" spans="1:47" s="10" customFormat="1" ht="19.899999999999999" customHeight="1">
      <c r="B112" s="133"/>
      <c r="D112" s="134" t="s">
        <v>329</v>
      </c>
      <c r="E112" s="135"/>
      <c r="F112" s="135"/>
      <c r="G112" s="135"/>
      <c r="H112" s="135"/>
      <c r="I112" s="136"/>
      <c r="J112" s="137">
        <f>J233</f>
        <v>0</v>
      </c>
      <c r="L112" s="133"/>
    </row>
    <row r="113" spans="1:31" s="10" customFormat="1" ht="19.899999999999999" customHeight="1">
      <c r="B113" s="133"/>
      <c r="D113" s="134" t="s">
        <v>330</v>
      </c>
      <c r="E113" s="135"/>
      <c r="F113" s="135"/>
      <c r="G113" s="135"/>
      <c r="H113" s="135"/>
      <c r="I113" s="136"/>
      <c r="J113" s="137">
        <f>J237</f>
        <v>0</v>
      </c>
      <c r="L113" s="133"/>
    </row>
    <row r="114" spans="1:31" s="10" customFormat="1" ht="19.899999999999999" customHeight="1">
      <c r="B114" s="133"/>
      <c r="D114" s="134" t="s">
        <v>115</v>
      </c>
      <c r="E114" s="135"/>
      <c r="F114" s="135"/>
      <c r="G114" s="135"/>
      <c r="H114" s="135"/>
      <c r="I114" s="136"/>
      <c r="J114" s="137">
        <f>J242</f>
        <v>0</v>
      </c>
      <c r="L114" s="133"/>
    </row>
    <row r="115" spans="1:31" s="10" customFormat="1" ht="19.899999999999999" customHeight="1">
      <c r="B115" s="133"/>
      <c r="D115" s="134" t="s">
        <v>331</v>
      </c>
      <c r="E115" s="135"/>
      <c r="F115" s="135"/>
      <c r="G115" s="135"/>
      <c r="H115" s="135"/>
      <c r="I115" s="136"/>
      <c r="J115" s="137">
        <f>J251</f>
        <v>0</v>
      </c>
      <c r="L115" s="133"/>
    </row>
    <row r="116" spans="1:31" s="10" customFormat="1" ht="19.899999999999999" customHeight="1">
      <c r="B116" s="133"/>
      <c r="D116" s="134" t="s">
        <v>116</v>
      </c>
      <c r="E116" s="135"/>
      <c r="F116" s="135"/>
      <c r="G116" s="135"/>
      <c r="H116" s="135"/>
      <c r="I116" s="136"/>
      <c r="J116" s="137">
        <f>J257</f>
        <v>0</v>
      </c>
      <c r="L116" s="133"/>
    </row>
    <row r="117" spans="1:31" s="10" customFormat="1" ht="19.899999999999999" customHeight="1">
      <c r="B117" s="133"/>
      <c r="D117" s="134" t="s">
        <v>332</v>
      </c>
      <c r="E117" s="135"/>
      <c r="F117" s="135"/>
      <c r="G117" s="135"/>
      <c r="H117" s="135"/>
      <c r="I117" s="136"/>
      <c r="J117" s="137">
        <f>J266</f>
        <v>0</v>
      </c>
      <c r="L117" s="133"/>
    </row>
    <row r="118" spans="1:31" s="10" customFormat="1" ht="19.899999999999999" customHeight="1">
      <c r="B118" s="133"/>
      <c r="D118" s="134" t="s">
        <v>333</v>
      </c>
      <c r="E118" s="135"/>
      <c r="F118" s="135"/>
      <c r="G118" s="135"/>
      <c r="H118" s="135"/>
      <c r="I118" s="136"/>
      <c r="J118" s="137">
        <f>J270</f>
        <v>0</v>
      </c>
      <c r="L118" s="133"/>
    </row>
    <row r="119" spans="1:31" s="9" customFormat="1" ht="24.95" customHeight="1">
      <c r="B119" s="128"/>
      <c r="D119" s="129" t="s">
        <v>334</v>
      </c>
      <c r="E119" s="130"/>
      <c r="F119" s="130"/>
      <c r="G119" s="130"/>
      <c r="H119" s="130"/>
      <c r="I119" s="131"/>
      <c r="J119" s="132">
        <f>J273</f>
        <v>0</v>
      </c>
      <c r="L119" s="128"/>
    </row>
    <row r="120" spans="1:31" s="10" customFormat="1" ht="19.899999999999999" customHeight="1">
      <c r="B120" s="133"/>
      <c r="D120" s="134" t="s">
        <v>335</v>
      </c>
      <c r="E120" s="135"/>
      <c r="F120" s="135"/>
      <c r="G120" s="135"/>
      <c r="H120" s="135"/>
      <c r="I120" s="136"/>
      <c r="J120" s="137">
        <f>J274</f>
        <v>0</v>
      </c>
      <c r="L120" s="133"/>
    </row>
    <row r="121" spans="1:31" s="9" customFormat="1" ht="24.95" customHeight="1">
      <c r="B121" s="128"/>
      <c r="D121" s="129" t="s">
        <v>117</v>
      </c>
      <c r="E121" s="130"/>
      <c r="F121" s="130"/>
      <c r="G121" s="130"/>
      <c r="H121" s="130"/>
      <c r="I121" s="131"/>
      <c r="J121" s="132">
        <f>J280</f>
        <v>0</v>
      </c>
      <c r="L121" s="128"/>
    </row>
    <row r="122" spans="1:31" s="2" customFormat="1" ht="21.75" customHeight="1">
      <c r="A122" s="29"/>
      <c r="B122" s="30"/>
      <c r="C122" s="29"/>
      <c r="D122" s="29"/>
      <c r="E122" s="29"/>
      <c r="F122" s="29"/>
      <c r="G122" s="29"/>
      <c r="H122" s="29"/>
      <c r="I122" s="98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6.95" customHeight="1">
      <c r="A123" s="29"/>
      <c r="B123" s="44"/>
      <c r="C123" s="45"/>
      <c r="D123" s="45"/>
      <c r="E123" s="45"/>
      <c r="F123" s="45"/>
      <c r="G123" s="45"/>
      <c r="H123" s="45"/>
      <c r="I123" s="122"/>
      <c r="J123" s="45"/>
      <c r="K123" s="45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7" spans="1:31" s="2" customFormat="1" ht="6.95" customHeight="1">
      <c r="A127" s="29"/>
      <c r="B127" s="46"/>
      <c r="C127" s="47"/>
      <c r="D127" s="47"/>
      <c r="E127" s="47"/>
      <c r="F127" s="47"/>
      <c r="G127" s="47"/>
      <c r="H127" s="47"/>
      <c r="I127" s="123"/>
      <c r="J127" s="47"/>
      <c r="K127" s="47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24.95" customHeight="1">
      <c r="A128" s="29"/>
      <c r="B128" s="30"/>
      <c r="C128" s="18" t="s">
        <v>118</v>
      </c>
      <c r="D128" s="29"/>
      <c r="E128" s="29"/>
      <c r="F128" s="29"/>
      <c r="G128" s="29"/>
      <c r="H128" s="29"/>
      <c r="I128" s="98"/>
      <c r="J128" s="29"/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3" s="2" customFormat="1" ht="6.95" customHeight="1">
      <c r="A129" s="29"/>
      <c r="B129" s="30"/>
      <c r="C129" s="29"/>
      <c r="D129" s="29"/>
      <c r="E129" s="29"/>
      <c r="F129" s="29"/>
      <c r="G129" s="29"/>
      <c r="H129" s="29"/>
      <c r="I129" s="98"/>
      <c r="J129" s="29"/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3" s="2" customFormat="1" ht="12" customHeight="1">
      <c r="A130" s="29"/>
      <c r="B130" s="30"/>
      <c r="C130" s="24" t="s">
        <v>14</v>
      </c>
      <c r="D130" s="29"/>
      <c r="E130" s="29"/>
      <c r="F130" s="29"/>
      <c r="G130" s="29"/>
      <c r="H130" s="29"/>
      <c r="I130" s="98"/>
      <c r="J130" s="29"/>
      <c r="K130" s="29"/>
      <c r="L130" s="3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3" s="2" customFormat="1" ht="16.5" customHeight="1">
      <c r="A131" s="29"/>
      <c r="B131" s="30"/>
      <c r="C131" s="29"/>
      <c r="D131" s="29"/>
      <c r="E131" s="236" t="str">
        <f>E7</f>
        <v>Areál UPJŠ v Košiciach</v>
      </c>
      <c r="F131" s="237"/>
      <c r="G131" s="237"/>
      <c r="H131" s="237"/>
      <c r="I131" s="98"/>
      <c r="J131" s="29"/>
      <c r="K131" s="29"/>
      <c r="L131" s="3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3" s="1" customFormat="1" ht="12" customHeight="1">
      <c r="B132" s="17"/>
      <c r="C132" s="24" t="s">
        <v>100</v>
      </c>
      <c r="I132" s="95"/>
      <c r="L132" s="17"/>
    </row>
    <row r="133" spans="1:63" s="2" customFormat="1" ht="16.5" customHeight="1">
      <c r="A133" s="29"/>
      <c r="B133" s="30"/>
      <c r="C133" s="29"/>
      <c r="D133" s="29"/>
      <c r="E133" s="236" t="s">
        <v>101</v>
      </c>
      <c r="F133" s="238"/>
      <c r="G133" s="238"/>
      <c r="H133" s="238"/>
      <c r="I133" s="98"/>
      <c r="J133" s="29"/>
      <c r="K133" s="29"/>
      <c r="L133" s="3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3" s="2" customFormat="1" ht="12" customHeight="1">
      <c r="A134" s="29"/>
      <c r="B134" s="30"/>
      <c r="C134" s="24" t="s">
        <v>102</v>
      </c>
      <c r="D134" s="29"/>
      <c r="E134" s="29"/>
      <c r="F134" s="29"/>
      <c r="G134" s="29"/>
      <c r="H134" s="29"/>
      <c r="I134" s="98"/>
      <c r="J134" s="29"/>
      <c r="K134" s="29"/>
      <c r="L134" s="3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3" s="2" customFormat="1" ht="16.5" customHeight="1">
      <c r="A135" s="29"/>
      <c r="B135" s="30"/>
      <c r="C135" s="29"/>
      <c r="D135" s="29"/>
      <c r="E135" s="193" t="str">
        <f>E11</f>
        <v>001.2 - 2. Stavebná časť</v>
      </c>
      <c r="F135" s="238"/>
      <c r="G135" s="238"/>
      <c r="H135" s="238"/>
      <c r="I135" s="98"/>
      <c r="J135" s="29"/>
      <c r="K135" s="29"/>
      <c r="L135" s="3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3" s="2" customFormat="1" ht="6.95" customHeight="1">
      <c r="A136" s="29"/>
      <c r="B136" s="30"/>
      <c r="C136" s="29"/>
      <c r="D136" s="29"/>
      <c r="E136" s="29"/>
      <c r="F136" s="29"/>
      <c r="G136" s="29"/>
      <c r="H136" s="29"/>
      <c r="I136" s="98"/>
      <c r="J136" s="29"/>
      <c r="K136" s="29"/>
      <c r="L136" s="3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  <row r="137" spans="1:63" s="2" customFormat="1" ht="12" customHeight="1">
      <c r="A137" s="29"/>
      <c r="B137" s="30"/>
      <c r="C137" s="24" t="s">
        <v>18</v>
      </c>
      <c r="D137" s="29"/>
      <c r="E137" s="29"/>
      <c r="F137" s="22" t="str">
        <f>F14</f>
        <v>Košice, Šrobárova 2</v>
      </c>
      <c r="G137" s="29"/>
      <c r="H137" s="29"/>
      <c r="I137" s="99" t="s">
        <v>20</v>
      </c>
      <c r="J137" s="52" t="str">
        <f>IF(J14="","",J14)</f>
        <v>3. 3. 2020</v>
      </c>
      <c r="K137" s="29"/>
      <c r="L137" s="3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</row>
    <row r="138" spans="1:63" s="2" customFormat="1" ht="6.95" customHeight="1">
      <c r="A138" s="29"/>
      <c r="B138" s="30"/>
      <c r="C138" s="29"/>
      <c r="D138" s="29"/>
      <c r="E138" s="29"/>
      <c r="F138" s="29"/>
      <c r="G138" s="29"/>
      <c r="H138" s="29"/>
      <c r="I138" s="98"/>
      <c r="J138" s="29"/>
      <c r="K138" s="29"/>
      <c r="L138" s="3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</row>
    <row r="139" spans="1:63" s="2" customFormat="1" ht="25.7" customHeight="1">
      <c r="A139" s="29"/>
      <c r="B139" s="30"/>
      <c r="C139" s="24" t="s">
        <v>22</v>
      </c>
      <c r="D139" s="29"/>
      <c r="E139" s="29"/>
      <c r="F139" s="22" t="str">
        <f>E17</f>
        <v>UPJŠ v Košiciach</v>
      </c>
      <c r="G139" s="29"/>
      <c r="H139" s="29"/>
      <c r="I139" s="99" t="s">
        <v>28</v>
      </c>
      <c r="J139" s="27" t="str">
        <f>E23</f>
        <v>ing.Slávka Antalová, Košice</v>
      </c>
      <c r="K139" s="29"/>
      <c r="L139" s="3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</row>
    <row r="140" spans="1:63" s="2" customFormat="1" ht="15.2" customHeight="1">
      <c r="A140" s="29"/>
      <c r="B140" s="30"/>
      <c r="C140" s="24" t="s">
        <v>26</v>
      </c>
      <c r="D140" s="29"/>
      <c r="E140" s="29"/>
      <c r="F140" s="22" t="str">
        <f>IF(E20="","",E20)</f>
        <v>Vyplň údaj</v>
      </c>
      <c r="G140" s="29"/>
      <c r="H140" s="29"/>
      <c r="I140" s="99" t="s">
        <v>32</v>
      </c>
      <c r="J140" s="27" t="str">
        <f>E26</f>
        <v>Ing.Ivana Brecková</v>
      </c>
      <c r="K140" s="29"/>
      <c r="L140" s="3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</row>
    <row r="141" spans="1:63" s="2" customFormat="1" ht="10.35" customHeight="1">
      <c r="A141" s="29"/>
      <c r="B141" s="30"/>
      <c r="C141" s="29"/>
      <c r="D141" s="29"/>
      <c r="E141" s="29"/>
      <c r="F141" s="29"/>
      <c r="G141" s="29"/>
      <c r="H141" s="29"/>
      <c r="I141" s="98"/>
      <c r="J141" s="29"/>
      <c r="K141" s="29"/>
      <c r="L141" s="3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</row>
    <row r="142" spans="1:63" s="11" customFormat="1" ht="29.25" customHeight="1">
      <c r="A142" s="138"/>
      <c r="B142" s="139"/>
      <c r="C142" s="140" t="s">
        <v>119</v>
      </c>
      <c r="D142" s="141" t="s">
        <v>60</v>
      </c>
      <c r="E142" s="141" t="s">
        <v>56</v>
      </c>
      <c r="F142" s="141" t="s">
        <v>57</v>
      </c>
      <c r="G142" s="141" t="s">
        <v>120</v>
      </c>
      <c r="H142" s="141" t="s">
        <v>121</v>
      </c>
      <c r="I142" s="142" t="s">
        <v>122</v>
      </c>
      <c r="J142" s="143" t="s">
        <v>106</v>
      </c>
      <c r="K142" s="144" t="s">
        <v>123</v>
      </c>
      <c r="L142" s="145"/>
      <c r="M142" s="59" t="s">
        <v>1</v>
      </c>
      <c r="N142" s="60" t="s">
        <v>39</v>
      </c>
      <c r="O142" s="60" t="s">
        <v>124</v>
      </c>
      <c r="P142" s="60" t="s">
        <v>125</v>
      </c>
      <c r="Q142" s="60" t="s">
        <v>126</v>
      </c>
      <c r="R142" s="60" t="s">
        <v>127</v>
      </c>
      <c r="S142" s="60" t="s">
        <v>128</v>
      </c>
      <c r="T142" s="61" t="s">
        <v>129</v>
      </c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</row>
    <row r="143" spans="1:63" s="2" customFormat="1" ht="22.9" customHeight="1">
      <c r="A143" s="29"/>
      <c r="B143" s="30"/>
      <c r="C143" s="66" t="s">
        <v>107</v>
      </c>
      <c r="D143" s="29"/>
      <c r="E143" s="29"/>
      <c r="F143" s="29"/>
      <c r="G143" s="29"/>
      <c r="H143" s="29"/>
      <c r="I143" s="98"/>
      <c r="J143" s="146">
        <f>BK143</f>
        <v>0</v>
      </c>
      <c r="K143" s="29"/>
      <c r="L143" s="30"/>
      <c r="M143" s="62"/>
      <c r="N143" s="53"/>
      <c r="O143" s="63"/>
      <c r="P143" s="147">
        <f>P144+P176+P273+P280</f>
        <v>0</v>
      </c>
      <c r="Q143" s="63"/>
      <c r="R143" s="147">
        <f>R144+R176+R273+R280</f>
        <v>24.869182540000001</v>
      </c>
      <c r="S143" s="63"/>
      <c r="T143" s="148">
        <f>T144+T176+T273+T280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T143" s="14" t="s">
        <v>74</v>
      </c>
      <c r="AU143" s="14" t="s">
        <v>108</v>
      </c>
      <c r="BK143" s="149">
        <f>BK144+BK176+BK273+BK280</f>
        <v>0</v>
      </c>
    </row>
    <row r="144" spans="1:63" s="12" customFormat="1" ht="25.9" customHeight="1">
      <c r="B144" s="150"/>
      <c r="D144" s="151" t="s">
        <v>74</v>
      </c>
      <c r="E144" s="152" t="s">
        <v>130</v>
      </c>
      <c r="F144" s="152" t="s">
        <v>131</v>
      </c>
      <c r="I144" s="153"/>
      <c r="J144" s="154">
        <f>BK144</f>
        <v>0</v>
      </c>
      <c r="L144" s="150"/>
      <c r="M144" s="155"/>
      <c r="N144" s="156"/>
      <c r="O144" s="156"/>
      <c r="P144" s="157">
        <f>P145+P154+P171+P174</f>
        <v>0</v>
      </c>
      <c r="Q144" s="156"/>
      <c r="R144" s="157">
        <f>R145+R154+R171+R174</f>
        <v>14.565931250000002</v>
      </c>
      <c r="S144" s="156"/>
      <c r="T144" s="158">
        <f>T145+T154+T171+T174</f>
        <v>0</v>
      </c>
      <c r="AR144" s="151" t="s">
        <v>82</v>
      </c>
      <c r="AT144" s="159" t="s">
        <v>74</v>
      </c>
      <c r="AU144" s="159" t="s">
        <v>75</v>
      </c>
      <c r="AY144" s="151" t="s">
        <v>132</v>
      </c>
      <c r="BK144" s="160">
        <f>BK145+BK154+BK171+BK174</f>
        <v>0</v>
      </c>
    </row>
    <row r="145" spans="1:65" s="12" customFormat="1" ht="22.9" customHeight="1">
      <c r="B145" s="150"/>
      <c r="D145" s="151" t="s">
        <v>74</v>
      </c>
      <c r="E145" s="161" t="s">
        <v>145</v>
      </c>
      <c r="F145" s="161" t="s">
        <v>336</v>
      </c>
      <c r="I145" s="153"/>
      <c r="J145" s="162">
        <f>BK145</f>
        <v>0</v>
      </c>
      <c r="L145" s="150"/>
      <c r="M145" s="155"/>
      <c r="N145" s="156"/>
      <c r="O145" s="156"/>
      <c r="P145" s="157">
        <f>SUM(P146:P153)</f>
        <v>0</v>
      </c>
      <c r="Q145" s="156"/>
      <c r="R145" s="157">
        <f>SUM(R146:R153)</f>
        <v>2.6839553400000002</v>
      </c>
      <c r="S145" s="156"/>
      <c r="T145" s="158">
        <f>SUM(T146:T153)</f>
        <v>0</v>
      </c>
      <c r="AR145" s="151" t="s">
        <v>82</v>
      </c>
      <c r="AT145" s="159" t="s">
        <v>74</v>
      </c>
      <c r="AU145" s="159" t="s">
        <v>82</v>
      </c>
      <c r="AY145" s="151" t="s">
        <v>132</v>
      </c>
      <c r="BK145" s="160">
        <f>SUM(BK146:BK153)</f>
        <v>0</v>
      </c>
    </row>
    <row r="146" spans="1:65" s="2" customFormat="1" ht="21.75" customHeight="1">
      <c r="A146" s="29"/>
      <c r="B146" s="163"/>
      <c r="C146" s="164" t="s">
        <v>82</v>
      </c>
      <c r="D146" s="164" t="s">
        <v>135</v>
      </c>
      <c r="E146" s="165" t="s">
        <v>337</v>
      </c>
      <c r="F146" s="166" t="s">
        <v>338</v>
      </c>
      <c r="G146" s="167" t="s">
        <v>155</v>
      </c>
      <c r="H146" s="168">
        <v>1</v>
      </c>
      <c r="I146" s="169"/>
      <c r="J146" s="168">
        <f t="shared" ref="J146:J153" si="0">ROUND(I146*H146,3)</f>
        <v>0</v>
      </c>
      <c r="K146" s="170"/>
      <c r="L146" s="30"/>
      <c r="M146" s="171" t="s">
        <v>1</v>
      </c>
      <c r="N146" s="172" t="s">
        <v>41</v>
      </c>
      <c r="O146" s="55"/>
      <c r="P146" s="173">
        <f t="shared" ref="P146:P153" si="1">O146*H146</f>
        <v>0</v>
      </c>
      <c r="Q146" s="173">
        <v>2.0650000000000002E-2</v>
      </c>
      <c r="R146" s="173">
        <f t="shared" ref="R146:R153" si="2">Q146*H146</f>
        <v>2.0650000000000002E-2</v>
      </c>
      <c r="S146" s="173">
        <v>0</v>
      </c>
      <c r="T146" s="174">
        <f t="shared" ref="T146:T153" si="3"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5" t="s">
        <v>139</v>
      </c>
      <c r="AT146" s="175" t="s">
        <v>135</v>
      </c>
      <c r="AU146" s="175" t="s">
        <v>88</v>
      </c>
      <c r="AY146" s="14" t="s">
        <v>132</v>
      </c>
      <c r="BE146" s="176">
        <f t="shared" ref="BE146:BE153" si="4">IF(N146="základná",J146,0)</f>
        <v>0</v>
      </c>
      <c r="BF146" s="176">
        <f t="shared" ref="BF146:BF153" si="5">IF(N146="znížená",J146,0)</f>
        <v>0</v>
      </c>
      <c r="BG146" s="176">
        <f t="shared" ref="BG146:BG153" si="6">IF(N146="zákl. prenesená",J146,0)</f>
        <v>0</v>
      </c>
      <c r="BH146" s="176">
        <f t="shared" ref="BH146:BH153" si="7">IF(N146="zníž. prenesená",J146,0)</f>
        <v>0</v>
      </c>
      <c r="BI146" s="176">
        <f t="shared" ref="BI146:BI153" si="8">IF(N146="nulová",J146,0)</f>
        <v>0</v>
      </c>
      <c r="BJ146" s="14" t="s">
        <v>88</v>
      </c>
      <c r="BK146" s="177">
        <f t="shared" ref="BK146:BK153" si="9">ROUND(I146*H146,3)</f>
        <v>0</v>
      </c>
      <c r="BL146" s="14" t="s">
        <v>139</v>
      </c>
      <c r="BM146" s="175" t="s">
        <v>339</v>
      </c>
    </row>
    <row r="147" spans="1:65" s="2" customFormat="1" ht="21.75" customHeight="1">
      <c r="A147" s="29"/>
      <c r="B147" s="163"/>
      <c r="C147" s="164" t="s">
        <v>88</v>
      </c>
      <c r="D147" s="164" t="s">
        <v>135</v>
      </c>
      <c r="E147" s="165" t="s">
        <v>340</v>
      </c>
      <c r="F147" s="166" t="s">
        <v>341</v>
      </c>
      <c r="G147" s="167" t="s">
        <v>143</v>
      </c>
      <c r="H147" s="168">
        <v>1.2</v>
      </c>
      <c r="I147" s="169"/>
      <c r="J147" s="168">
        <f t="shared" si="0"/>
        <v>0</v>
      </c>
      <c r="K147" s="170"/>
      <c r="L147" s="30"/>
      <c r="M147" s="171" t="s">
        <v>1</v>
      </c>
      <c r="N147" s="172" t="s">
        <v>41</v>
      </c>
      <c r="O147" s="55"/>
      <c r="P147" s="173">
        <f t="shared" si="1"/>
        <v>0</v>
      </c>
      <c r="Q147" s="173">
        <v>0.10466</v>
      </c>
      <c r="R147" s="173">
        <f t="shared" si="2"/>
        <v>0.12559200000000001</v>
      </c>
      <c r="S147" s="173">
        <v>0</v>
      </c>
      <c r="T147" s="174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5" t="s">
        <v>139</v>
      </c>
      <c r="AT147" s="175" t="s">
        <v>135</v>
      </c>
      <c r="AU147" s="175" t="s">
        <v>88</v>
      </c>
      <c r="AY147" s="14" t="s">
        <v>132</v>
      </c>
      <c r="BE147" s="176">
        <f t="shared" si="4"/>
        <v>0</v>
      </c>
      <c r="BF147" s="176">
        <f t="shared" si="5"/>
        <v>0</v>
      </c>
      <c r="BG147" s="176">
        <f t="shared" si="6"/>
        <v>0</v>
      </c>
      <c r="BH147" s="176">
        <f t="shared" si="7"/>
        <v>0</v>
      </c>
      <c r="BI147" s="176">
        <f t="shared" si="8"/>
        <v>0</v>
      </c>
      <c r="BJ147" s="14" t="s">
        <v>88</v>
      </c>
      <c r="BK147" s="177">
        <f t="shared" si="9"/>
        <v>0</v>
      </c>
      <c r="BL147" s="14" t="s">
        <v>139</v>
      </c>
      <c r="BM147" s="175" t="s">
        <v>342</v>
      </c>
    </row>
    <row r="148" spans="1:65" s="2" customFormat="1" ht="21.75" customHeight="1">
      <c r="A148" s="29"/>
      <c r="B148" s="163"/>
      <c r="C148" s="164" t="s">
        <v>145</v>
      </c>
      <c r="D148" s="164" t="s">
        <v>135</v>
      </c>
      <c r="E148" s="165" t="s">
        <v>343</v>
      </c>
      <c r="F148" s="166" t="s">
        <v>344</v>
      </c>
      <c r="G148" s="167" t="s">
        <v>143</v>
      </c>
      <c r="H148" s="168">
        <v>10.266</v>
      </c>
      <c r="I148" s="169"/>
      <c r="J148" s="168">
        <f t="shared" si="0"/>
        <v>0</v>
      </c>
      <c r="K148" s="170"/>
      <c r="L148" s="30"/>
      <c r="M148" s="171" t="s">
        <v>1</v>
      </c>
      <c r="N148" s="172" t="s">
        <v>41</v>
      </c>
      <c r="O148" s="55"/>
      <c r="P148" s="173">
        <f t="shared" si="1"/>
        <v>0</v>
      </c>
      <c r="Q148" s="173">
        <v>0.10466</v>
      </c>
      <c r="R148" s="173">
        <f t="shared" si="2"/>
        <v>1.0744395600000001</v>
      </c>
      <c r="S148" s="173">
        <v>0</v>
      </c>
      <c r="T148" s="174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5" t="s">
        <v>139</v>
      </c>
      <c r="AT148" s="175" t="s">
        <v>135</v>
      </c>
      <c r="AU148" s="175" t="s">
        <v>88</v>
      </c>
      <c r="AY148" s="14" t="s">
        <v>132</v>
      </c>
      <c r="BE148" s="176">
        <f t="shared" si="4"/>
        <v>0</v>
      </c>
      <c r="BF148" s="176">
        <f t="shared" si="5"/>
        <v>0</v>
      </c>
      <c r="BG148" s="176">
        <f t="shared" si="6"/>
        <v>0</v>
      </c>
      <c r="BH148" s="176">
        <f t="shared" si="7"/>
        <v>0</v>
      </c>
      <c r="BI148" s="176">
        <f t="shared" si="8"/>
        <v>0</v>
      </c>
      <c r="BJ148" s="14" t="s">
        <v>88</v>
      </c>
      <c r="BK148" s="177">
        <f t="shared" si="9"/>
        <v>0</v>
      </c>
      <c r="BL148" s="14" t="s">
        <v>139</v>
      </c>
      <c r="BM148" s="175" t="s">
        <v>345</v>
      </c>
    </row>
    <row r="149" spans="1:65" s="2" customFormat="1" ht="21.75" customHeight="1">
      <c r="A149" s="29"/>
      <c r="B149" s="163"/>
      <c r="C149" s="164" t="s">
        <v>139</v>
      </c>
      <c r="D149" s="164" t="s">
        <v>135</v>
      </c>
      <c r="E149" s="165" t="s">
        <v>346</v>
      </c>
      <c r="F149" s="166" t="s">
        <v>347</v>
      </c>
      <c r="G149" s="167" t="s">
        <v>143</v>
      </c>
      <c r="H149" s="168">
        <v>2.0499999999999998</v>
      </c>
      <c r="I149" s="169"/>
      <c r="J149" s="168">
        <f t="shared" si="0"/>
        <v>0</v>
      </c>
      <c r="K149" s="170"/>
      <c r="L149" s="30"/>
      <c r="M149" s="171" t="s">
        <v>1</v>
      </c>
      <c r="N149" s="172" t="s">
        <v>41</v>
      </c>
      <c r="O149" s="55"/>
      <c r="P149" s="173">
        <f t="shared" si="1"/>
        <v>0</v>
      </c>
      <c r="Q149" s="173">
        <v>0.23322000000000001</v>
      </c>
      <c r="R149" s="173">
        <f t="shared" si="2"/>
        <v>0.478101</v>
      </c>
      <c r="S149" s="173">
        <v>0</v>
      </c>
      <c r="T149" s="174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5" t="s">
        <v>139</v>
      </c>
      <c r="AT149" s="175" t="s">
        <v>135</v>
      </c>
      <c r="AU149" s="175" t="s">
        <v>88</v>
      </c>
      <c r="AY149" s="14" t="s">
        <v>132</v>
      </c>
      <c r="BE149" s="176">
        <f t="shared" si="4"/>
        <v>0</v>
      </c>
      <c r="BF149" s="176">
        <f t="shared" si="5"/>
        <v>0</v>
      </c>
      <c r="BG149" s="176">
        <f t="shared" si="6"/>
        <v>0</v>
      </c>
      <c r="BH149" s="176">
        <f t="shared" si="7"/>
        <v>0</v>
      </c>
      <c r="BI149" s="176">
        <f t="shared" si="8"/>
        <v>0</v>
      </c>
      <c r="BJ149" s="14" t="s">
        <v>88</v>
      </c>
      <c r="BK149" s="177">
        <f t="shared" si="9"/>
        <v>0</v>
      </c>
      <c r="BL149" s="14" t="s">
        <v>139</v>
      </c>
      <c r="BM149" s="175" t="s">
        <v>348</v>
      </c>
    </row>
    <row r="150" spans="1:65" s="2" customFormat="1" ht="21.75" customHeight="1">
      <c r="A150" s="29"/>
      <c r="B150" s="163"/>
      <c r="C150" s="164" t="s">
        <v>152</v>
      </c>
      <c r="D150" s="164" t="s">
        <v>135</v>
      </c>
      <c r="E150" s="165" t="s">
        <v>349</v>
      </c>
      <c r="F150" s="166" t="s">
        <v>350</v>
      </c>
      <c r="G150" s="167" t="s">
        <v>138</v>
      </c>
      <c r="H150" s="168">
        <v>1.81</v>
      </c>
      <c r="I150" s="169"/>
      <c r="J150" s="168">
        <f t="shared" si="0"/>
        <v>0</v>
      </c>
      <c r="K150" s="170"/>
      <c r="L150" s="30"/>
      <c r="M150" s="171" t="s">
        <v>1</v>
      </c>
      <c r="N150" s="172" t="s">
        <v>41</v>
      </c>
      <c r="O150" s="55"/>
      <c r="P150" s="173">
        <f t="shared" si="1"/>
        <v>0</v>
      </c>
      <c r="Q150" s="173">
        <v>1.2E-4</v>
      </c>
      <c r="R150" s="173">
        <f t="shared" si="2"/>
        <v>2.1720000000000002E-4</v>
      </c>
      <c r="S150" s="173">
        <v>0</v>
      </c>
      <c r="T150" s="174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5" t="s">
        <v>139</v>
      </c>
      <c r="AT150" s="175" t="s">
        <v>135</v>
      </c>
      <c r="AU150" s="175" t="s">
        <v>88</v>
      </c>
      <c r="AY150" s="14" t="s">
        <v>132</v>
      </c>
      <c r="BE150" s="176">
        <f t="shared" si="4"/>
        <v>0</v>
      </c>
      <c r="BF150" s="176">
        <f t="shared" si="5"/>
        <v>0</v>
      </c>
      <c r="BG150" s="176">
        <f t="shared" si="6"/>
        <v>0</v>
      </c>
      <c r="BH150" s="176">
        <f t="shared" si="7"/>
        <v>0</v>
      </c>
      <c r="BI150" s="176">
        <f t="shared" si="8"/>
        <v>0</v>
      </c>
      <c r="BJ150" s="14" t="s">
        <v>88</v>
      </c>
      <c r="BK150" s="177">
        <f t="shared" si="9"/>
        <v>0</v>
      </c>
      <c r="BL150" s="14" t="s">
        <v>139</v>
      </c>
      <c r="BM150" s="175" t="s">
        <v>351</v>
      </c>
    </row>
    <row r="151" spans="1:65" s="2" customFormat="1" ht="21.75" customHeight="1">
      <c r="A151" s="29"/>
      <c r="B151" s="163"/>
      <c r="C151" s="164" t="s">
        <v>157</v>
      </c>
      <c r="D151" s="164" t="s">
        <v>135</v>
      </c>
      <c r="E151" s="165" t="s">
        <v>352</v>
      </c>
      <c r="F151" s="166" t="s">
        <v>353</v>
      </c>
      <c r="G151" s="167" t="s">
        <v>138</v>
      </c>
      <c r="H151" s="168">
        <v>8.1</v>
      </c>
      <c r="I151" s="169"/>
      <c r="J151" s="168">
        <f t="shared" si="0"/>
        <v>0</v>
      </c>
      <c r="K151" s="170"/>
      <c r="L151" s="30"/>
      <c r="M151" s="171" t="s">
        <v>1</v>
      </c>
      <c r="N151" s="172" t="s">
        <v>41</v>
      </c>
      <c r="O151" s="55"/>
      <c r="P151" s="173">
        <f t="shared" si="1"/>
        <v>0</v>
      </c>
      <c r="Q151" s="173">
        <v>8.0000000000000007E-5</v>
      </c>
      <c r="R151" s="173">
        <f t="shared" si="2"/>
        <v>6.4800000000000003E-4</v>
      </c>
      <c r="S151" s="173">
        <v>0</v>
      </c>
      <c r="T151" s="174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5" t="s">
        <v>139</v>
      </c>
      <c r="AT151" s="175" t="s">
        <v>135</v>
      </c>
      <c r="AU151" s="175" t="s">
        <v>88</v>
      </c>
      <c r="AY151" s="14" t="s">
        <v>132</v>
      </c>
      <c r="BE151" s="176">
        <f t="shared" si="4"/>
        <v>0</v>
      </c>
      <c r="BF151" s="176">
        <f t="shared" si="5"/>
        <v>0</v>
      </c>
      <c r="BG151" s="176">
        <f t="shared" si="6"/>
        <v>0</v>
      </c>
      <c r="BH151" s="176">
        <f t="shared" si="7"/>
        <v>0</v>
      </c>
      <c r="BI151" s="176">
        <f t="shared" si="8"/>
        <v>0</v>
      </c>
      <c r="BJ151" s="14" t="s">
        <v>88</v>
      </c>
      <c r="BK151" s="177">
        <f t="shared" si="9"/>
        <v>0</v>
      </c>
      <c r="BL151" s="14" t="s">
        <v>139</v>
      </c>
      <c r="BM151" s="175" t="s">
        <v>354</v>
      </c>
    </row>
    <row r="152" spans="1:65" s="2" customFormat="1" ht="21.75" customHeight="1">
      <c r="A152" s="29"/>
      <c r="B152" s="163"/>
      <c r="C152" s="164" t="s">
        <v>161</v>
      </c>
      <c r="D152" s="164" t="s">
        <v>135</v>
      </c>
      <c r="E152" s="165" t="s">
        <v>355</v>
      </c>
      <c r="F152" s="166" t="s">
        <v>356</v>
      </c>
      <c r="G152" s="167" t="s">
        <v>143</v>
      </c>
      <c r="H152" s="168">
        <v>7.3310000000000004</v>
      </c>
      <c r="I152" s="169"/>
      <c r="J152" s="168">
        <f t="shared" si="0"/>
        <v>0</v>
      </c>
      <c r="K152" s="170"/>
      <c r="L152" s="30"/>
      <c r="M152" s="171" t="s">
        <v>1</v>
      </c>
      <c r="N152" s="172" t="s">
        <v>41</v>
      </c>
      <c r="O152" s="55"/>
      <c r="P152" s="173">
        <f t="shared" si="1"/>
        <v>0</v>
      </c>
      <c r="Q152" s="173">
        <v>0.10778</v>
      </c>
      <c r="R152" s="173">
        <f t="shared" si="2"/>
        <v>0.79013518000000005</v>
      </c>
      <c r="S152" s="173">
        <v>0</v>
      </c>
      <c r="T152" s="174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5" t="s">
        <v>139</v>
      </c>
      <c r="AT152" s="175" t="s">
        <v>135</v>
      </c>
      <c r="AU152" s="175" t="s">
        <v>88</v>
      </c>
      <c r="AY152" s="14" t="s">
        <v>132</v>
      </c>
      <c r="BE152" s="176">
        <f t="shared" si="4"/>
        <v>0</v>
      </c>
      <c r="BF152" s="176">
        <f t="shared" si="5"/>
        <v>0</v>
      </c>
      <c r="BG152" s="176">
        <f t="shared" si="6"/>
        <v>0</v>
      </c>
      <c r="BH152" s="176">
        <f t="shared" si="7"/>
        <v>0</v>
      </c>
      <c r="BI152" s="176">
        <f t="shared" si="8"/>
        <v>0</v>
      </c>
      <c r="BJ152" s="14" t="s">
        <v>88</v>
      </c>
      <c r="BK152" s="177">
        <f t="shared" si="9"/>
        <v>0</v>
      </c>
      <c r="BL152" s="14" t="s">
        <v>139</v>
      </c>
      <c r="BM152" s="175" t="s">
        <v>357</v>
      </c>
    </row>
    <row r="153" spans="1:65" s="2" customFormat="1" ht="21.75" customHeight="1">
      <c r="A153" s="29"/>
      <c r="B153" s="163"/>
      <c r="C153" s="164" t="s">
        <v>165</v>
      </c>
      <c r="D153" s="164" t="s">
        <v>135</v>
      </c>
      <c r="E153" s="165" t="s">
        <v>358</v>
      </c>
      <c r="F153" s="166" t="s">
        <v>359</v>
      </c>
      <c r="G153" s="167" t="s">
        <v>143</v>
      </c>
      <c r="H153" s="168">
        <v>0.76</v>
      </c>
      <c r="I153" s="169"/>
      <c r="J153" s="168">
        <f t="shared" si="0"/>
        <v>0</v>
      </c>
      <c r="K153" s="170"/>
      <c r="L153" s="30"/>
      <c r="M153" s="171" t="s">
        <v>1</v>
      </c>
      <c r="N153" s="172" t="s">
        <v>41</v>
      </c>
      <c r="O153" s="55"/>
      <c r="P153" s="173">
        <f t="shared" si="1"/>
        <v>0</v>
      </c>
      <c r="Q153" s="173">
        <v>0.25548999999999999</v>
      </c>
      <c r="R153" s="173">
        <f t="shared" si="2"/>
        <v>0.1941724</v>
      </c>
      <c r="S153" s="173">
        <v>0</v>
      </c>
      <c r="T153" s="174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5" t="s">
        <v>139</v>
      </c>
      <c r="AT153" s="175" t="s">
        <v>135</v>
      </c>
      <c r="AU153" s="175" t="s">
        <v>88</v>
      </c>
      <c r="AY153" s="14" t="s">
        <v>132</v>
      </c>
      <c r="BE153" s="176">
        <f t="shared" si="4"/>
        <v>0</v>
      </c>
      <c r="BF153" s="176">
        <f t="shared" si="5"/>
        <v>0</v>
      </c>
      <c r="BG153" s="176">
        <f t="shared" si="6"/>
        <v>0</v>
      </c>
      <c r="BH153" s="176">
        <f t="shared" si="7"/>
        <v>0</v>
      </c>
      <c r="BI153" s="176">
        <f t="shared" si="8"/>
        <v>0</v>
      </c>
      <c r="BJ153" s="14" t="s">
        <v>88</v>
      </c>
      <c r="BK153" s="177">
        <f t="shared" si="9"/>
        <v>0</v>
      </c>
      <c r="BL153" s="14" t="s">
        <v>139</v>
      </c>
      <c r="BM153" s="175" t="s">
        <v>360</v>
      </c>
    </row>
    <row r="154" spans="1:65" s="12" customFormat="1" ht="22.9" customHeight="1">
      <c r="B154" s="150"/>
      <c r="D154" s="151" t="s">
        <v>74</v>
      </c>
      <c r="E154" s="161" t="s">
        <v>157</v>
      </c>
      <c r="F154" s="161" t="s">
        <v>361</v>
      </c>
      <c r="I154" s="153"/>
      <c r="J154" s="162">
        <f>BK154</f>
        <v>0</v>
      </c>
      <c r="L154" s="150"/>
      <c r="M154" s="155"/>
      <c r="N154" s="156"/>
      <c r="O154" s="156"/>
      <c r="P154" s="157">
        <f>SUM(P155:P170)</f>
        <v>0</v>
      </c>
      <c r="Q154" s="156"/>
      <c r="R154" s="157">
        <f>SUM(R155:R170)</f>
        <v>10.040761710000002</v>
      </c>
      <c r="S154" s="156"/>
      <c r="T154" s="158">
        <f>SUM(T155:T170)</f>
        <v>0</v>
      </c>
      <c r="AR154" s="151" t="s">
        <v>82</v>
      </c>
      <c r="AT154" s="159" t="s">
        <v>74</v>
      </c>
      <c r="AU154" s="159" t="s">
        <v>82</v>
      </c>
      <c r="AY154" s="151" t="s">
        <v>132</v>
      </c>
      <c r="BK154" s="160">
        <f>SUM(BK155:BK170)</f>
        <v>0</v>
      </c>
    </row>
    <row r="155" spans="1:65" s="2" customFormat="1" ht="21.75" customHeight="1">
      <c r="A155" s="29"/>
      <c r="B155" s="163"/>
      <c r="C155" s="164" t="s">
        <v>133</v>
      </c>
      <c r="D155" s="164" t="s">
        <v>135</v>
      </c>
      <c r="E155" s="165" t="s">
        <v>362</v>
      </c>
      <c r="F155" s="166" t="s">
        <v>363</v>
      </c>
      <c r="G155" s="167" t="s">
        <v>143</v>
      </c>
      <c r="H155" s="168">
        <v>56.279000000000003</v>
      </c>
      <c r="I155" s="169"/>
      <c r="J155" s="168">
        <f t="shared" ref="J155:J170" si="10">ROUND(I155*H155,3)</f>
        <v>0</v>
      </c>
      <c r="K155" s="170"/>
      <c r="L155" s="30"/>
      <c r="M155" s="171" t="s">
        <v>1</v>
      </c>
      <c r="N155" s="172" t="s">
        <v>41</v>
      </c>
      <c r="O155" s="55"/>
      <c r="P155" s="173">
        <f t="shared" ref="P155:P170" si="11">O155*H155</f>
        <v>0</v>
      </c>
      <c r="Q155" s="173">
        <v>1.9000000000000001E-4</v>
      </c>
      <c r="R155" s="173">
        <f t="shared" ref="R155:R170" si="12">Q155*H155</f>
        <v>1.0693010000000001E-2</v>
      </c>
      <c r="S155" s="173">
        <v>0</v>
      </c>
      <c r="T155" s="174">
        <f t="shared" ref="T155:T170" si="13"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5" t="s">
        <v>139</v>
      </c>
      <c r="AT155" s="175" t="s">
        <v>135</v>
      </c>
      <c r="AU155" s="175" t="s">
        <v>88</v>
      </c>
      <c r="AY155" s="14" t="s">
        <v>132</v>
      </c>
      <c r="BE155" s="176">
        <f t="shared" ref="BE155:BE170" si="14">IF(N155="základná",J155,0)</f>
        <v>0</v>
      </c>
      <c r="BF155" s="176">
        <f t="shared" ref="BF155:BF170" si="15">IF(N155="znížená",J155,0)</f>
        <v>0</v>
      </c>
      <c r="BG155" s="176">
        <f t="shared" ref="BG155:BG170" si="16">IF(N155="zákl. prenesená",J155,0)</f>
        <v>0</v>
      </c>
      <c r="BH155" s="176">
        <f t="shared" ref="BH155:BH170" si="17">IF(N155="zníž. prenesená",J155,0)</f>
        <v>0</v>
      </c>
      <c r="BI155" s="176">
        <f t="shared" ref="BI155:BI170" si="18">IF(N155="nulová",J155,0)</f>
        <v>0</v>
      </c>
      <c r="BJ155" s="14" t="s">
        <v>88</v>
      </c>
      <c r="BK155" s="177">
        <f t="shared" ref="BK155:BK170" si="19">ROUND(I155*H155,3)</f>
        <v>0</v>
      </c>
      <c r="BL155" s="14" t="s">
        <v>139</v>
      </c>
      <c r="BM155" s="175" t="s">
        <v>364</v>
      </c>
    </row>
    <row r="156" spans="1:65" s="2" customFormat="1" ht="33" customHeight="1">
      <c r="A156" s="29"/>
      <c r="B156" s="163"/>
      <c r="C156" s="164" t="s">
        <v>172</v>
      </c>
      <c r="D156" s="164" t="s">
        <v>135</v>
      </c>
      <c r="E156" s="165" t="s">
        <v>365</v>
      </c>
      <c r="F156" s="166" t="s">
        <v>366</v>
      </c>
      <c r="G156" s="167" t="s">
        <v>143</v>
      </c>
      <c r="H156" s="168">
        <v>29.26</v>
      </c>
      <c r="I156" s="169"/>
      <c r="J156" s="168">
        <f t="shared" si="10"/>
        <v>0</v>
      </c>
      <c r="K156" s="170"/>
      <c r="L156" s="30"/>
      <c r="M156" s="171" t="s">
        <v>1</v>
      </c>
      <c r="N156" s="172" t="s">
        <v>41</v>
      </c>
      <c r="O156" s="55"/>
      <c r="P156" s="173">
        <f t="shared" si="11"/>
        <v>0</v>
      </c>
      <c r="Q156" s="173">
        <v>4.1700000000000001E-3</v>
      </c>
      <c r="R156" s="173">
        <f t="shared" si="12"/>
        <v>0.1220142</v>
      </c>
      <c r="S156" s="173">
        <v>0</v>
      </c>
      <c r="T156" s="174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5" t="s">
        <v>139</v>
      </c>
      <c r="AT156" s="175" t="s">
        <v>135</v>
      </c>
      <c r="AU156" s="175" t="s">
        <v>88</v>
      </c>
      <c r="AY156" s="14" t="s">
        <v>132</v>
      </c>
      <c r="BE156" s="176">
        <f t="shared" si="14"/>
        <v>0</v>
      </c>
      <c r="BF156" s="176">
        <f t="shared" si="15"/>
        <v>0</v>
      </c>
      <c r="BG156" s="176">
        <f t="shared" si="16"/>
        <v>0</v>
      </c>
      <c r="BH156" s="176">
        <f t="shared" si="17"/>
        <v>0</v>
      </c>
      <c r="BI156" s="176">
        <f t="shared" si="18"/>
        <v>0</v>
      </c>
      <c r="BJ156" s="14" t="s">
        <v>88</v>
      </c>
      <c r="BK156" s="177">
        <f t="shared" si="19"/>
        <v>0</v>
      </c>
      <c r="BL156" s="14" t="s">
        <v>139</v>
      </c>
      <c r="BM156" s="175" t="s">
        <v>367</v>
      </c>
    </row>
    <row r="157" spans="1:65" s="2" customFormat="1" ht="21.75" customHeight="1">
      <c r="A157" s="29"/>
      <c r="B157" s="163"/>
      <c r="C157" s="164" t="s">
        <v>176</v>
      </c>
      <c r="D157" s="164" t="s">
        <v>135</v>
      </c>
      <c r="E157" s="165" t="s">
        <v>368</v>
      </c>
      <c r="F157" s="166" t="s">
        <v>369</v>
      </c>
      <c r="G157" s="167" t="s">
        <v>143</v>
      </c>
      <c r="H157" s="168">
        <v>1.0609999999999999</v>
      </c>
      <c r="I157" s="169"/>
      <c r="J157" s="168">
        <f t="shared" si="10"/>
        <v>0</v>
      </c>
      <c r="K157" s="170"/>
      <c r="L157" s="30"/>
      <c r="M157" s="171" t="s">
        <v>1</v>
      </c>
      <c r="N157" s="172" t="s">
        <v>41</v>
      </c>
      <c r="O157" s="55"/>
      <c r="P157" s="173">
        <f t="shared" si="11"/>
        <v>0</v>
      </c>
      <c r="Q157" s="173">
        <v>4.3580000000000001E-2</v>
      </c>
      <c r="R157" s="173">
        <f t="shared" si="12"/>
        <v>4.6238379999999996E-2</v>
      </c>
      <c r="S157" s="173">
        <v>0</v>
      </c>
      <c r="T157" s="174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5" t="s">
        <v>139</v>
      </c>
      <c r="AT157" s="175" t="s">
        <v>135</v>
      </c>
      <c r="AU157" s="175" t="s">
        <v>88</v>
      </c>
      <c r="AY157" s="14" t="s">
        <v>132</v>
      </c>
      <c r="BE157" s="176">
        <f t="shared" si="14"/>
        <v>0</v>
      </c>
      <c r="BF157" s="176">
        <f t="shared" si="15"/>
        <v>0</v>
      </c>
      <c r="BG157" s="176">
        <f t="shared" si="16"/>
        <v>0</v>
      </c>
      <c r="BH157" s="176">
        <f t="shared" si="17"/>
        <v>0</v>
      </c>
      <c r="BI157" s="176">
        <f t="shared" si="18"/>
        <v>0</v>
      </c>
      <c r="BJ157" s="14" t="s">
        <v>88</v>
      </c>
      <c r="BK157" s="177">
        <f t="shared" si="19"/>
        <v>0</v>
      </c>
      <c r="BL157" s="14" t="s">
        <v>139</v>
      </c>
      <c r="BM157" s="175" t="s">
        <v>370</v>
      </c>
    </row>
    <row r="158" spans="1:65" s="2" customFormat="1" ht="21.75" customHeight="1">
      <c r="A158" s="29"/>
      <c r="B158" s="163"/>
      <c r="C158" s="164" t="s">
        <v>180</v>
      </c>
      <c r="D158" s="164" t="s">
        <v>135</v>
      </c>
      <c r="E158" s="165" t="s">
        <v>371</v>
      </c>
      <c r="F158" s="166" t="s">
        <v>372</v>
      </c>
      <c r="G158" s="167" t="s">
        <v>143</v>
      </c>
      <c r="H158" s="168">
        <v>635.48</v>
      </c>
      <c r="I158" s="169"/>
      <c r="J158" s="168">
        <f t="shared" si="10"/>
        <v>0</v>
      </c>
      <c r="K158" s="170"/>
      <c r="L158" s="30"/>
      <c r="M158" s="171" t="s">
        <v>1</v>
      </c>
      <c r="N158" s="172" t="s">
        <v>41</v>
      </c>
      <c r="O158" s="55"/>
      <c r="P158" s="173">
        <f t="shared" si="11"/>
        <v>0</v>
      </c>
      <c r="Q158" s="173">
        <v>3.98E-3</v>
      </c>
      <c r="R158" s="173">
        <f t="shared" si="12"/>
        <v>2.5292104000000002</v>
      </c>
      <c r="S158" s="173">
        <v>0</v>
      </c>
      <c r="T158" s="174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5" t="s">
        <v>139</v>
      </c>
      <c r="AT158" s="175" t="s">
        <v>135</v>
      </c>
      <c r="AU158" s="175" t="s">
        <v>88</v>
      </c>
      <c r="AY158" s="14" t="s">
        <v>132</v>
      </c>
      <c r="BE158" s="176">
        <f t="shared" si="14"/>
        <v>0</v>
      </c>
      <c r="BF158" s="176">
        <f t="shared" si="15"/>
        <v>0</v>
      </c>
      <c r="BG158" s="176">
        <f t="shared" si="16"/>
        <v>0</v>
      </c>
      <c r="BH158" s="176">
        <f t="shared" si="17"/>
        <v>0</v>
      </c>
      <c r="BI158" s="176">
        <f t="shared" si="18"/>
        <v>0</v>
      </c>
      <c r="BJ158" s="14" t="s">
        <v>88</v>
      </c>
      <c r="BK158" s="177">
        <f t="shared" si="19"/>
        <v>0</v>
      </c>
      <c r="BL158" s="14" t="s">
        <v>139</v>
      </c>
      <c r="BM158" s="175" t="s">
        <v>373</v>
      </c>
    </row>
    <row r="159" spans="1:65" s="2" customFormat="1" ht="21.75" customHeight="1">
      <c r="A159" s="29"/>
      <c r="B159" s="163"/>
      <c r="C159" s="164" t="s">
        <v>184</v>
      </c>
      <c r="D159" s="164" t="s">
        <v>135</v>
      </c>
      <c r="E159" s="165" t="s">
        <v>374</v>
      </c>
      <c r="F159" s="166" t="s">
        <v>375</v>
      </c>
      <c r="G159" s="167" t="s">
        <v>143</v>
      </c>
      <c r="H159" s="168">
        <v>2.9780000000000002</v>
      </c>
      <c r="I159" s="169"/>
      <c r="J159" s="168">
        <f t="shared" si="10"/>
        <v>0</v>
      </c>
      <c r="K159" s="170"/>
      <c r="L159" s="30"/>
      <c r="M159" s="171" t="s">
        <v>1</v>
      </c>
      <c r="N159" s="172" t="s">
        <v>41</v>
      </c>
      <c r="O159" s="55"/>
      <c r="P159" s="173">
        <f t="shared" si="11"/>
        <v>0</v>
      </c>
      <c r="Q159" s="173">
        <v>3.9800000000000002E-2</v>
      </c>
      <c r="R159" s="173">
        <f t="shared" si="12"/>
        <v>0.11852440000000002</v>
      </c>
      <c r="S159" s="173">
        <v>0</v>
      </c>
      <c r="T159" s="174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5" t="s">
        <v>139</v>
      </c>
      <c r="AT159" s="175" t="s">
        <v>135</v>
      </c>
      <c r="AU159" s="175" t="s">
        <v>88</v>
      </c>
      <c r="AY159" s="14" t="s">
        <v>132</v>
      </c>
      <c r="BE159" s="176">
        <f t="shared" si="14"/>
        <v>0</v>
      </c>
      <c r="BF159" s="176">
        <f t="shared" si="15"/>
        <v>0</v>
      </c>
      <c r="BG159" s="176">
        <f t="shared" si="16"/>
        <v>0</v>
      </c>
      <c r="BH159" s="176">
        <f t="shared" si="17"/>
        <v>0</v>
      </c>
      <c r="BI159" s="176">
        <f t="shared" si="18"/>
        <v>0</v>
      </c>
      <c r="BJ159" s="14" t="s">
        <v>88</v>
      </c>
      <c r="BK159" s="177">
        <f t="shared" si="19"/>
        <v>0</v>
      </c>
      <c r="BL159" s="14" t="s">
        <v>139</v>
      </c>
      <c r="BM159" s="175" t="s">
        <v>376</v>
      </c>
    </row>
    <row r="160" spans="1:65" s="2" customFormat="1" ht="21.75" customHeight="1">
      <c r="A160" s="29"/>
      <c r="B160" s="163"/>
      <c r="C160" s="164" t="s">
        <v>188</v>
      </c>
      <c r="D160" s="164" t="s">
        <v>135</v>
      </c>
      <c r="E160" s="165" t="s">
        <v>377</v>
      </c>
      <c r="F160" s="166" t="s">
        <v>378</v>
      </c>
      <c r="G160" s="167" t="s">
        <v>138</v>
      </c>
      <c r="H160" s="168">
        <v>124.86</v>
      </c>
      <c r="I160" s="169"/>
      <c r="J160" s="168">
        <f t="shared" si="10"/>
        <v>0</v>
      </c>
      <c r="K160" s="170"/>
      <c r="L160" s="30"/>
      <c r="M160" s="171" t="s">
        <v>1</v>
      </c>
      <c r="N160" s="172" t="s">
        <v>41</v>
      </c>
      <c r="O160" s="55"/>
      <c r="P160" s="173">
        <f t="shared" si="11"/>
        <v>0</v>
      </c>
      <c r="Q160" s="173">
        <v>3.7560000000000003E-2</v>
      </c>
      <c r="R160" s="173">
        <f t="shared" si="12"/>
        <v>4.6897416000000005</v>
      </c>
      <c r="S160" s="173">
        <v>0</v>
      </c>
      <c r="T160" s="174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5" t="s">
        <v>139</v>
      </c>
      <c r="AT160" s="175" t="s">
        <v>135</v>
      </c>
      <c r="AU160" s="175" t="s">
        <v>88</v>
      </c>
      <c r="AY160" s="14" t="s">
        <v>132</v>
      </c>
      <c r="BE160" s="176">
        <f t="shared" si="14"/>
        <v>0</v>
      </c>
      <c r="BF160" s="176">
        <f t="shared" si="15"/>
        <v>0</v>
      </c>
      <c r="BG160" s="176">
        <f t="shared" si="16"/>
        <v>0</v>
      </c>
      <c r="BH160" s="176">
        <f t="shared" si="17"/>
        <v>0</v>
      </c>
      <c r="BI160" s="176">
        <f t="shared" si="18"/>
        <v>0</v>
      </c>
      <c r="BJ160" s="14" t="s">
        <v>88</v>
      </c>
      <c r="BK160" s="177">
        <f t="shared" si="19"/>
        <v>0</v>
      </c>
      <c r="BL160" s="14" t="s">
        <v>139</v>
      </c>
      <c r="BM160" s="175" t="s">
        <v>379</v>
      </c>
    </row>
    <row r="161" spans="1:65" s="2" customFormat="1" ht="21.75" customHeight="1">
      <c r="A161" s="29"/>
      <c r="B161" s="163"/>
      <c r="C161" s="164" t="s">
        <v>192</v>
      </c>
      <c r="D161" s="164" t="s">
        <v>135</v>
      </c>
      <c r="E161" s="165" t="s">
        <v>380</v>
      </c>
      <c r="F161" s="166" t="s">
        <v>381</v>
      </c>
      <c r="G161" s="167" t="s">
        <v>143</v>
      </c>
      <c r="H161" s="168">
        <v>144.64400000000001</v>
      </c>
      <c r="I161" s="169"/>
      <c r="J161" s="168">
        <f t="shared" si="10"/>
        <v>0</v>
      </c>
      <c r="K161" s="170"/>
      <c r="L161" s="30"/>
      <c r="M161" s="171" t="s">
        <v>1</v>
      </c>
      <c r="N161" s="172" t="s">
        <v>41</v>
      </c>
      <c r="O161" s="55"/>
      <c r="P161" s="173">
        <f t="shared" si="11"/>
        <v>0</v>
      </c>
      <c r="Q161" s="173">
        <v>2.3000000000000001E-4</v>
      </c>
      <c r="R161" s="173">
        <f t="shared" si="12"/>
        <v>3.3268120000000005E-2</v>
      </c>
      <c r="S161" s="173">
        <v>0</v>
      </c>
      <c r="T161" s="174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5" t="s">
        <v>139</v>
      </c>
      <c r="AT161" s="175" t="s">
        <v>135</v>
      </c>
      <c r="AU161" s="175" t="s">
        <v>88</v>
      </c>
      <c r="AY161" s="14" t="s">
        <v>132</v>
      </c>
      <c r="BE161" s="176">
        <f t="shared" si="14"/>
        <v>0</v>
      </c>
      <c r="BF161" s="176">
        <f t="shared" si="15"/>
        <v>0</v>
      </c>
      <c r="BG161" s="176">
        <f t="shared" si="16"/>
        <v>0</v>
      </c>
      <c r="BH161" s="176">
        <f t="shared" si="17"/>
        <v>0</v>
      </c>
      <c r="BI161" s="176">
        <f t="shared" si="18"/>
        <v>0</v>
      </c>
      <c r="BJ161" s="14" t="s">
        <v>88</v>
      </c>
      <c r="BK161" s="177">
        <f t="shared" si="19"/>
        <v>0</v>
      </c>
      <c r="BL161" s="14" t="s">
        <v>139</v>
      </c>
      <c r="BM161" s="175" t="s">
        <v>382</v>
      </c>
    </row>
    <row r="162" spans="1:65" s="2" customFormat="1" ht="21.75" customHeight="1">
      <c r="A162" s="29"/>
      <c r="B162" s="163"/>
      <c r="C162" s="164" t="s">
        <v>196</v>
      </c>
      <c r="D162" s="164" t="s">
        <v>135</v>
      </c>
      <c r="E162" s="165" t="s">
        <v>383</v>
      </c>
      <c r="F162" s="166" t="s">
        <v>384</v>
      </c>
      <c r="G162" s="167" t="s">
        <v>143</v>
      </c>
      <c r="H162" s="168">
        <v>95.899000000000001</v>
      </c>
      <c r="I162" s="169"/>
      <c r="J162" s="168">
        <f t="shared" si="10"/>
        <v>0</v>
      </c>
      <c r="K162" s="170"/>
      <c r="L162" s="30"/>
      <c r="M162" s="171" t="s">
        <v>1</v>
      </c>
      <c r="N162" s="172" t="s">
        <v>41</v>
      </c>
      <c r="O162" s="55"/>
      <c r="P162" s="173">
        <f t="shared" si="11"/>
        <v>0</v>
      </c>
      <c r="Q162" s="173">
        <v>1.575E-2</v>
      </c>
      <c r="R162" s="173">
        <f t="shared" si="12"/>
        <v>1.5104092499999999</v>
      </c>
      <c r="S162" s="173">
        <v>0</v>
      </c>
      <c r="T162" s="174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5" t="s">
        <v>139</v>
      </c>
      <c r="AT162" s="175" t="s">
        <v>135</v>
      </c>
      <c r="AU162" s="175" t="s">
        <v>88</v>
      </c>
      <c r="AY162" s="14" t="s">
        <v>132</v>
      </c>
      <c r="BE162" s="176">
        <f t="shared" si="14"/>
        <v>0</v>
      </c>
      <c r="BF162" s="176">
        <f t="shared" si="15"/>
        <v>0</v>
      </c>
      <c r="BG162" s="176">
        <f t="shared" si="16"/>
        <v>0</v>
      </c>
      <c r="BH162" s="176">
        <f t="shared" si="17"/>
        <v>0</v>
      </c>
      <c r="BI162" s="176">
        <f t="shared" si="18"/>
        <v>0</v>
      </c>
      <c r="BJ162" s="14" t="s">
        <v>88</v>
      </c>
      <c r="BK162" s="177">
        <f t="shared" si="19"/>
        <v>0</v>
      </c>
      <c r="BL162" s="14" t="s">
        <v>139</v>
      </c>
      <c r="BM162" s="175" t="s">
        <v>385</v>
      </c>
    </row>
    <row r="163" spans="1:65" s="2" customFormat="1" ht="21.75" customHeight="1">
      <c r="A163" s="29"/>
      <c r="B163" s="163"/>
      <c r="C163" s="164" t="s">
        <v>200</v>
      </c>
      <c r="D163" s="164" t="s">
        <v>135</v>
      </c>
      <c r="E163" s="165" t="s">
        <v>386</v>
      </c>
      <c r="F163" s="166" t="s">
        <v>387</v>
      </c>
      <c r="G163" s="167" t="s">
        <v>143</v>
      </c>
      <c r="H163" s="168">
        <v>48.744999999999997</v>
      </c>
      <c r="I163" s="169"/>
      <c r="J163" s="168">
        <f t="shared" si="10"/>
        <v>0</v>
      </c>
      <c r="K163" s="170"/>
      <c r="L163" s="30"/>
      <c r="M163" s="171" t="s">
        <v>1</v>
      </c>
      <c r="N163" s="172" t="s">
        <v>41</v>
      </c>
      <c r="O163" s="55"/>
      <c r="P163" s="173">
        <f t="shared" si="11"/>
        <v>0</v>
      </c>
      <c r="Q163" s="173">
        <v>7.8799999999999999E-3</v>
      </c>
      <c r="R163" s="173">
        <f t="shared" si="12"/>
        <v>0.38411059999999997</v>
      </c>
      <c r="S163" s="173">
        <v>0</v>
      </c>
      <c r="T163" s="174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5" t="s">
        <v>139</v>
      </c>
      <c r="AT163" s="175" t="s">
        <v>135</v>
      </c>
      <c r="AU163" s="175" t="s">
        <v>88</v>
      </c>
      <c r="AY163" s="14" t="s">
        <v>132</v>
      </c>
      <c r="BE163" s="176">
        <f t="shared" si="14"/>
        <v>0</v>
      </c>
      <c r="BF163" s="176">
        <f t="shared" si="15"/>
        <v>0</v>
      </c>
      <c r="BG163" s="176">
        <f t="shared" si="16"/>
        <v>0</v>
      </c>
      <c r="BH163" s="176">
        <f t="shared" si="17"/>
        <v>0</v>
      </c>
      <c r="BI163" s="176">
        <f t="shared" si="18"/>
        <v>0</v>
      </c>
      <c r="BJ163" s="14" t="s">
        <v>88</v>
      </c>
      <c r="BK163" s="177">
        <f t="shared" si="19"/>
        <v>0</v>
      </c>
      <c r="BL163" s="14" t="s">
        <v>139</v>
      </c>
      <c r="BM163" s="175" t="s">
        <v>388</v>
      </c>
    </row>
    <row r="164" spans="1:65" s="2" customFormat="1" ht="21.75" customHeight="1">
      <c r="A164" s="29"/>
      <c r="B164" s="163"/>
      <c r="C164" s="164" t="s">
        <v>204</v>
      </c>
      <c r="D164" s="164" t="s">
        <v>135</v>
      </c>
      <c r="E164" s="165" t="s">
        <v>389</v>
      </c>
      <c r="F164" s="166" t="s">
        <v>390</v>
      </c>
      <c r="G164" s="167" t="s">
        <v>143</v>
      </c>
      <c r="H164" s="168">
        <v>48.744999999999997</v>
      </c>
      <c r="I164" s="169"/>
      <c r="J164" s="168">
        <f t="shared" si="10"/>
        <v>0</v>
      </c>
      <c r="K164" s="170"/>
      <c r="L164" s="30"/>
      <c r="M164" s="171" t="s">
        <v>1</v>
      </c>
      <c r="N164" s="172" t="s">
        <v>41</v>
      </c>
      <c r="O164" s="55"/>
      <c r="P164" s="173">
        <f t="shared" si="11"/>
        <v>0</v>
      </c>
      <c r="Q164" s="173">
        <v>4.15E-3</v>
      </c>
      <c r="R164" s="173">
        <f t="shared" si="12"/>
        <v>0.20229174999999999</v>
      </c>
      <c r="S164" s="173">
        <v>0</v>
      </c>
      <c r="T164" s="174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5" t="s">
        <v>139</v>
      </c>
      <c r="AT164" s="175" t="s">
        <v>135</v>
      </c>
      <c r="AU164" s="175" t="s">
        <v>88</v>
      </c>
      <c r="AY164" s="14" t="s">
        <v>132</v>
      </c>
      <c r="BE164" s="176">
        <f t="shared" si="14"/>
        <v>0</v>
      </c>
      <c r="BF164" s="176">
        <f t="shared" si="15"/>
        <v>0</v>
      </c>
      <c r="BG164" s="176">
        <f t="shared" si="16"/>
        <v>0</v>
      </c>
      <c r="BH164" s="176">
        <f t="shared" si="17"/>
        <v>0</v>
      </c>
      <c r="BI164" s="176">
        <f t="shared" si="18"/>
        <v>0</v>
      </c>
      <c r="BJ164" s="14" t="s">
        <v>88</v>
      </c>
      <c r="BK164" s="177">
        <f t="shared" si="19"/>
        <v>0</v>
      </c>
      <c r="BL164" s="14" t="s">
        <v>139</v>
      </c>
      <c r="BM164" s="175" t="s">
        <v>391</v>
      </c>
    </row>
    <row r="165" spans="1:65" s="2" customFormat="1" ht="21.75" customHeight="1">
      <c r="A165" s="29"/>
      <c r="B165" s="163"/>
      <c r="C165" s="164" t="s">
        <v>208</v>
      </c>
      <c r="D165" s="164" t="s">
        <v>135</v>
      </c>
      <c r="E165" s="165" t="s">
        <v>392</v>
      </c>
      <c r="F165" s="166" t="s">
        <v>393</v>
      </c>
      <c r="G165" s="167" t="s">
        <v>155</v>
      </c>
      <c r="H165" s="168">
        <v>5</v>
      </c>
      <c r="I165" s="169"/>
      <c r="J165" s="168">
        <f t="shared" si="10"/>
        <v>0</v>
      </c>
      <c r="K165" s="170"/>
      <c r="L165" s="30"/>
      <c r="M165" s="171" t="s">
        <v>1</v>
      </c>
      <c r="N165" s="172" t="s">
        <v>41</v>
      </c>
      <c r="O165" s="55"/>
      <c r="P165" s="173">
        <f t="shared" si="11"/>
        <v>0</v>
      </c>
      <c r="Q165" s="173">
        <v>3.9640000000000002E-2</v>
      </c>
      <c r="R165" s="173">
        <f t="shared" si="12"/>
        <v>0.19820000000000002</v>
      </c>
      <c r="S165" s="173">
        <v>0</v>
      </c>
      <c r="T165" s="174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5" t="s">
        <v>139</v>
      </c>
      <c r="AT165" s="175" t="s">
        <v>135</v>
      </c>
      <c r="AU165" s="175" t="s">
        <v>88</v>
      </c>
      <c r="AY165" s="14" t="s">
        <v>132</v>
      </c>
      <c r="BE165" s="176">
        <f t="shared" si="14"/>
        <v>0</v>
      </c>
      <c r="BF165" s="176">
        <f t="shared" si="15"/>
        <v>0</v>
      </c>
      <c r="BG165" s="176">
        <f t="shared" si="16"/>
        <v>0</v>
      </c>
      <c r="BH165" s="176">
        <f t="shared" si="17"/>
        <v>0</v>
      </c>
      <c r="BI165" s="176">
        <f t="shared" si="18"/>
        <v>0</v>
      </c>
      <c r="BJ165" s="14" t="s">
        <v>88</v>
      </c>
      <c r="BK165" s="177">
        <f t="shared" si="19"/>
        <v>0</v>
      </c>
      <c r="BL165" s="14" t="s">
        <v>139</v>
      </c>
      <c r="BM165" s="175" t="s">
        <v>394</v>
      </c>
    </row>
    <row r="166" spans="1:65" s="2" customFormat="1" ht="21.75" customHeight="1">
      <c r="A166" s="29"/>
      <c r="B166" s="163"/>
      <c r="C166" s="183" t="s">
        <v>7</v>
      </c>
      <c r="D166" s="183" t="s">
        <v>395</v>
      </c>
      <c r="E166" s="184" t="s">
        <v>396</v>
      </c>
      <c r="F166" s="185" t="s">
        <v>397</v>
      </c>
      <c r="G166" s="186" t="s">
        <v>155</v>
      </c>
      <c r="H166" s="187">
        <v>3</v>
      </c>
      <c r="I166" s="188"/>
      <c r="J166" s="187">
        <f t="shared" si="10"/>
        <v>0</v>
      </c>
      <c r="K166" s="189"/>
      <c r="L166" s="190"/>
      <c r="M166" s="191" t="s">
        <v>1</v>
      </c>
      <c r="N166" s="192" t="s">
        <v>41</v>
      </c>
      <c r="O166" s="55"/>
      <c r="P166" s="173">
        <f t="shared" si="11"/>
        <v>0</v>
      </c>
      <c r="Q166" s="173">
        <v>1.43E-2</v>
      </c>
      <c r="R166" s="173">
        <f t="shared" si="12"/>
        <v>4.2900000000000001E-2</v>
      </c>
      <c r="S166" s="173">
        <v>0</v>
      </c>
      <c r="T166" s="174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5" t="s">
        <v>165</v>
      </c>
      <c r="AT166" s="175" t="s">
        <v>395</v>
      </c>
      <c r="AU166" s="175" t="s">
        <v>88</v>
      </c>
      <c r="AY166" s="14" t="s">
        <v>132</v>
      </c>
      <c r="BE166" s="176">
        <f t="shared" si="14"/>
        <v>0</v>
      </c>
      <c r="BF166" s="176">
        <f t="shared" si="15"/>
        <v>0</v>
      </c>
      <c r="BG166" s="176">
        <f t="shared" si="16"/>
        <v>0</v>
      </c>
      <c r="BH166" s="176">
        <f t="shared" si="17"/>
        <v>0</v>
      </c>
      <c r="BI166" s="176">
        <f t="shared" si="18"/>
        <v>0</v>
      </c>
      <c r="BJ166" s="14" t="s">
        <v>88</v>
      </c>
      <c r="BK166" s="177">
        <f t="shared" si="19"/>
        <v>0</v>
      </c>
      <c r="BL166" s="14" t="s">
        <v>139</v>
      </c>
      <c r="BM166" s="175" t="s">
        <v>398</v>
      </c>
    </row>
    <row r="167" spans="1:65" s="2" customFormat="1" ht="21.75" customHeight="1">
      <c r="A167" s="29"/>
      <c r="B167" s="163"/>
      <c r="C167" s="183" t="s">
        <v>216</v>
      </c>
      <c r="D167" s="183" t="s">
        <v>395</v>
      </c>
      <c r="E167" s="184" t="s">
        <v>399</v>
      </c>
      <c r="F167" s="185" t="s">
        <v>400</v>
      </c>
      <c r="G167" s="186" t="s">
        <v>155</v>
      </c>
      <c r="H167" s="187">
        <v>2</v>
      </c>
      <c r="I167" s="188"/>
      <c r="J167" s="187">
        <f t="shared" si="10"/>
        <v>0</v>
      </c>
      <c r="K167" s="189"/>
      <c r="L167" s="190"/>
      <c r="M167" s="191" t="s">
        <v>1</v>
      </c>
      <c r="N167" s="192" t="s">
        <v>41</v>
      </c>
      <c r="O167" s="55"/>
      <c r="P167" s="173">
        <f t="shared" si="11"/>
        <v>0</v>
      </c>
      <c r="Q167" s="173">
        <v>1.43E-2</v>
      </c>
      <c r="R167" s="173">
        <f t="shared" si="12"/>
        <v>2.86E-2</v>
      </c>
      <c r="S167" s="173">
        <v>0</v>
      </c>
      <c r="T167" s="174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5" t="s">
        <v>165</v>
      </c>
      <c r="AT167" s="175" t="s">
        <v>395</v>
      </c>
      <c r="AU167" s="175" t="s">
        <v>88</v>
      </c>
      <c r="AY167" s="14" t="s">
        <v>132</v>
      </c>
      <c r="BE167" s="176">
        <f t="shared" si="14"/>
        <v>0</v>
      </c>
      <c r="BF167" s="176">
        <f t="shared" si="15"/>
        <v>0</v>
      </c>
      <c r="BG167" s="176">
        <f t="shared" si="16"/>
        <v>0</v>
      </c>
      <c r="BH167" s="176">
        <f t="shared" si="17"/>
        <v>0</v>
      </c>
      <c r="BI167" s="176">
        <f t="shared" si="18"/>
        <v>0</v>
      </c>
      <c r="BJ167" s="14" t="s">
        <v>88</v>
      </c>
      <c r="BK167" s="177">
        <f t="shared" si="19"/>
        <v>0</v>
      </c>
      <c r="BL167" s="14" t="s">
        <v>139</v>
      </c>
      <c r="BM167" s="175" t="s">
        <v>401</v>
      </c>
    </row>
    <row r="168" spans="1:65" s="2" customFormat="1" ht="21.75" customHeight="1">
      <c r="A168" s="29"/>
      <c r="B168" s="163"/>
      <c r="C168" s="164" t="s">
        <v>220</v>
      </c>
      <c r="D168" s="164" t="s">
        <v>135</v>
      </c>
      <c r="E168" s="165" t="s">
        <v>402</v>
      </c>
      <c r="F168" s="166" t="s">
        <v>403</v>
      </c>
      <c r="G168" s="167" t="s">
        <v>155</v>
      </c>
      <c r="H168" s="168">
        <v>2</v>
      </c>
      <c r="I168" s="169"/>
      <c r="J168" s="168">
        <f t="shared" si="10"/>
        <v>0</v>
      </c>
      <c r="K168" s="170"/>
      <c r="L168" s="30"/>
      <c r="M168" s="171" t="s">
        <v>1</v>
      </c>
      <c r="N168" s="172" t="s">
        <v>41</v>
      </c>
      <c r="O168" s="55"/>
      <c r="P168" s="173">
        <f t="shared" si="11"/>
        <v>0</v>
      </c>
      <c r="Q168" s="173">
        <v>4.548E-2</v>
      </c>
      <c r="R168" s="173">
        <f t="shared" si="12"/>
        <v>9.0959999999999999E-2</v>
      </c>
      <c r="S168" s="173">
        <v>0</v>
      </c>
      <c r="T168" s="174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5" t="s">
        <v>139</v>
      </c>
      <c r="AT168" s="175" t="s">
        <v>135</v>
      </c>
      <c r="AU168" s="175" t="s">
        <v>88</v>
      </c>
      <c r="AY168" s="14" t="s">
        <v>132</v>
      </c>
      <c r="BE168" s="176">
        <f t="shared" si="14"/>
        <v>0</v>
      </c>
      <c r="BF168" s="176">
        <f t="shared" si="15"/>
        <v>0</v>
      </c>
      <c r="BG168" s="176">
        <f t="shared" si="16"/>
        <v>0</v>
      </c>
      <c r="BH168" s="176">
        <f t="shared" si="17"/>
        <v>0</v>
      </c>
      <c r="BI168" s="176">
        <f t="shared" si="18"/>
        <v>0</v>
      </c>
      <c r="BJ168" s="14" t="s">
        <v>88</v>
      </c>
      <c r="BK168" s="177">
        <f t="shared" si="19"/>
        <v>0</v>
      </c>
      <c r="BL168" s="14" t="s">
        <v>139</v>
      </c>
      <c r="BM168" s="175" t="s">
        <v>404</v>
      </c>
    </row>
    <row r="169" spans="1:65" s="2" customFormat="1" ht="21.75" customHeight="1">
      <c r="A169" s="29"/>
      <c r="B169" s="163"/>
      <c r="C169" s="183" t="s">
        <v>224</v>
      </c>
      <c r="D169" s="183" t="s">
        <v>395</v>
      </c>
      <c r="E169" s="184" t="s">
        <v>405</v>
      </c>
      <c r="F169" s="185" t="s">
        <v>406</v>
      </c>
      <c r="G169" s="186" t="s">
        <v>155</v>
      </c>
      <c r="H169" s="187">
        <v>1</v>
      </c>
      <c r="I169" s="188"/>
      <c r="J169" s="187">
        <f t="shared" si="10"/>
        <v>0</v>
      </c>
      <c r="K169" s="189"/>
      <c r="L169" s="190"/>
      <c r="M169" s="191" t="s">
        <v>1</v>
      </c>
      <c r="N169" s="192" t="s">
        <v>41</v>
      </c>
      <c r="O169" s="55"/>
      <c r="P169" s="173">
        <f t="shared" si="11"/>
        <v>0</v>
      </c>
      <c r="Q169" s="173">
        <v>1.6799999999999999E-2</v>
      </c>
      <c r="R169" s="173">
        <f t="shared" si="12"/>
        <v>1.6799999999999999E-2</v>
      </c>
      <c r="S169" s="173">
        <v>0</v>
      </c>
      <c r="T169" s="174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5" t="s">
        <v>165</v>
      </c>
      <c r="AT169" s="175" t="s">
        <v>395</v>
      </c>
      <c r="AU169" s="175" t="s">
        <v>88</v>
      </c>
      <c r="AY169" s="14" t="s">
        <v>132</v>
      </c>
      <c r="BE169" s="176">
        <f t="shared" si="14"/>
        <v>0</v>
      </c>
      <c r="BF169" s="176">
        <f t="shared" si="15"/>
        <v>0</v>
      </c>
      <c r="BG169" s="176">
        <f t="shared" si="16"/>
        <v>0</v>
      </c>
      <c r="BH169" s="176">
        <f t="shared" si="17"/>
        <v>0</v>
      </c>
      <c r="BI169" s="176">
        <f t="shared" si="18"/>
        <v>0</v>
      </c>
      <c r="BJ169" s="14" t="s">
        <v>88</v>
      </c>
      <c r="BK169" s="177">
        <f t="shared" si="19"/>
        <v>0</v>
      </c>
      <c r="BL169" s="14" t="s">
        <v>139</v>
      </c>
      <c r="BM169" s="175" t="s">
        <v>407</v>
      </c>
    </row>
    <row r="170" spans="1:65" s="2" customFormat="1" ht="21.75" customHeight="1">
      <c r="A170" s="29"/>
      <c r="B170" s="163"/>
      <c r="C170" s="183" t="s">
        <v>228</v>
      </c>
      <c r="D170" s="183" t="s">
        <v>395</v>
      </c>
      <c r="E170" s="184" t="s">
        <v>408</v>
      </c>
      <c r="F170" s="185" t="s">
        <v>409</v>
      </c>
      <c r="G170" s="186" t="s">
        <v>155</v>
      </c>
      <c r="H170" s="187">
        <v>1</v>
      </c>
      <c r="I170" s="188"/>
      <c r="J170" s="187">
        <f t="shared" si="10"/>
        <v>0</v>
      </c>
      <c r="K170" s="189"/>
      <c r="L170" s="190"/>
      <c r="M170" s="191" t="s">
        <v>1</v>
      </c>
      <c r="N170" s="192" t="s">
        <v>41</v>
      </c>
      <c r="O170" s="55"/>
      <c r="P170" s="173">
        <f t="shared" si="11"/>
        <v>0</v>
      </c>
      <c r="Q170" s="173">
        <v>1.6799999999999999E-2</v>
      </c>
      <c r="R170" s="173">
        <f t="shared" si="12"/>
        <v>1.6799999999999999E-2</v>
      </c>
      <c r="S170" s="173">
        <v>0</v>
      </c>
      <c r="T170" s="174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5" t="s">
        <v>165</v>
      </c>
      <c r="AT170" s="175" t="s">
        <v>395</v>
      </c>
      <c r="AU170" s="175" t="s">
        <v>88</v>
      </c>
      <c r="AY170" s="14" t="s">
        <v>132</v>
      </c>
      <c r="BE170" s="176">
        <f t="shared" si="14"/>
        <v>0</v>
      </c>
      <c r="BF170" s="176">
        <f t="shared" si="15"/>
        <v>0</v>
      </c>
      <c r="BG170" s="176">
        <f t="shared" si="16"/>
        <v>0</v>
      </c>
      <c r="BH170" s="176">
        <f t="shared" si="17"/>
        <v>0</v>
      </c>
      <c r="BI170" s="176">
        <f t="shared" si="18"/>
        <v>0</v>
      </c>
      <c r="BJ170" s="14" t="s">
        <v>88</v>
      </c>
      <c r="BK170" s="177">
        <f t="shared" si="19"/>
        <v>0</v>
      </c>
      <c r="BL170" s="14" t="s">
        <v>139</v>
      </c>
      <c r="BM170" s="175" t="s">
        <v>410</v>
      </c>
    </row>
    <row r="171" spans="1:65" s="12" customFormat="1" ht="22.9" customHeight="1">
      <c r="B171" s="150"/>
      <c r="D171" s="151" t="s">
        <v>74</v>
      </c>
      <c r="E171" s="161" t="s">
        <v>133</v>
      </c>
      <c r="F171" s="161" t="s">
        <v>134</v>
      </c>
      <c r="I171" s="153"/>
      <c r="J171" s="162">
        <f>BK171</f>
        <v>0</v>
      </c>
      <c r="L171" s="150"/>
      <c r="M171" s="155"/>
      <c r="N171" s="156"/>
      <c r="O171" s="156"/>
      <c r="P171" s="157">
        <f>SUM(P172:P173)</f>
        <v>0</v>
      </c>
      <c r="Q171" s="156"/>
      <c r="R171" s="157">
        <f>SUM(R172:R173)</f>
        <v>1.8412142</v>
      </c>
      <c r="S171" s="156"/>
      <c r="T171" s="158">
        <f>SUM(T172:T173)</f>
        <v>0</v>
      </c>
      <c r="AR171" s="151" t="s">
        <v>82</v>
      </c>
      <c r="AT171" s="159" t="s">
        <v>74</v>
      </c>
      <c r="AU171" s="159" t="s">
        <v>82</v>
      </c>
      <c r="AY171" s="151" t="s">
        <v>132</v>
      </c>
      <c r="BK171" s="160">
        <f>SUM(BK172:BK173)</f>
        <v>0</v>
      </c>
    </row>
    <row r="172" spans="1:65" s="2" customFormat="1" ht="21.75" customHeight="1">
      <c r="A172" s="29"/>
      <c r="B172" s="163"/>
      <c r="C172" s="164" t="s">
        <v>232</v>
      </c>
      <c r="D172" s="164" t="s">
        <v>135</v>
      </c>
      <c r="E172" s="165" t="s">
        <v>411</v>
      </c>
      <c r="F172" s="166" t="s">
        <v>412</v>
      </c>
      <c r="G172" s="167" t="s">
        <v>143</v>
      </c>
      <c r="H172" s="168">
        <v>295.54000000000002</v>
      </c>
      <c r="I172" s="169"/>
      <c r="J172" s="168">
        <f>ROUND(I172*H172,3)</f>
        <v>0</v>
      </c>
      <c r="K172" s="170"/>
      <c r="L172" s="30"/>
      <c r="M172" s="171" t="s">
        <v>1</v>
      </c>
      <c r="N172" s="172" t="s">
        <v>41</v>
      </c>
      <c r="O172" s="55"/>
      <c r="P172" s="173">
        <f>O172*H172</f>
        <v>0</v>
      </c>
      <c r="Q172" s="173">
        <v>6.1799999999999997E-3</v>
      </c>
      <c r="R172" s="173">
        <f>Q172*H172</f>
        <v>1.8264372</v>
      </c>
      <c r="S172" s="173">
        <v>0</v>
      </c>
      <c r="T172" s="174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5" t="s">
        <v>139</v>
      </c>
      <c r="AT172" s="175" t="s">
        <v>135</v>
      </c>
      <c r="AU172" s="175" t="s">
        <v>88</v>
      </c>
      <c r="AY172" s="14" t="s">
        <v>132</v>
      </c>
      <c r="BE172" s="176">
        <f>IF(N172="základná",J172,0)</f>
        <v>0</v>
      </c>
      <c r="BF172" s="176">
        <f>IF(N172="znížená",J172,0)</f>
        <v>0</v>
      </c>
      <c r="BG172" s="176">
        <f>IF(N172="zákl. prenesená",J172,0)</f>
        <v>0</v>
      </c>
      <c r="BH172" s="176">
        <f>IF(N172="zníž. prenesená",J172,0)</f>
        <v>0</v>
      </c>
      <c r="BI172" s="176">
        <f>IF(N172="nulová",J172,0)</f>
        <v>0</v>
      </c>
      <c r="BJ172" s="14" t="s">
        <v>88</v>
      </c>
      <c r="BK172" s="177">
        <f>ROUND(I172*H172,3)</f>
        <v>0</v>
      </c>
      <c r="BL172" s="14" t="s">
        <v>139</v>
      </c>
      <c r="BM172" s="175" t="s">
        <v>413</v>
      </c>
    </row>
    <row r="173" spans="1:65" s="2" customFormat="1" ht="16.5" customHeight="1">
      <c r="A173" s="29"/>
      <c r="B173" s="163"/>
      <c r="C173" s="164" t="s">
        <v>236</v>
      </c>
      <c r="D173" s="164" t="s">
        <v>135</v>
      </c>
      <c r="E173" s="165" t="s">
        <v>414</v>
      </c>
      <c r="F173" s="166" t="s">
        <v>415</v>
      </c>
      <c r="G173" s="167" t="s">
        <v>143</v>
      </c>
      <c r="H173" s="168">
        <v>295.54000000000002</v>
      </c>
      <c r="I173" s="169"/>
      <c r="J173" s="168">
        <f>ROUND(I173*H173,3)</f>
        <v>0</v>
      </c>
      <c r="K173" s="170"/>
      <c r="L173" s="30"/>
      <c r="M173" s="171" t="s">
        <v>1</v>
      </c>
      <c r="N173" s="172" t="s">
        <v>41</v>
      </c>
      <c r="O173" s="55"/>
      <c r="P173" s="173">
        <f>O173*H173</f>
        <v>0</v>
      </c>
      <c r="Q173" s="173">
        <v>5.0000000000000002E-5</v>
      </c>
      <c r="R173" s="173">
        <f>Q173*H173</f>
        <v>1.4777000000000002E-2</v>
      </c>
      <c r="S173" s="173">
        <v>0</v>
      </c>
      <c r="T173" s="174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5" t="s">
        <v>139</v>
      </c>
      <c r="AT173" s="175" t="s">
        <v>135</v>
      </c>
      <c r="AU173" s="175" t="s">
        <v>88</v>
      </c>
      <c r="AY173" s="14" t="s">
        <v>132</v>
      </c>
      <c r="BE173" s="176">
        <f>IF(N173="základná",J173,0)</f>
        <v>0</v>
      </c>
      <c r="BF173" s="176">
        <f>IF(N173="znížená",J173,0)</f>
        <v>0</v>
      </c>
      <c r="BG173" s="176">
        <f>IF(N173="zákl. prenesená",J173,0)</f>
        <v>0</v>
      </c>
      <c r="BH173" s="176">
        <f>IF(N173="zníž. prenesená",J173,0)</f>
        <v>0</v>
      </c>
      <c r="BI173" s="176">
        <f>IF(N173="nulová",J173,0)</f>
        <v>0</v>
      </c>
      <c r="BJ173" s="14" t="s">
        <v>88</v>
      </c>
      <c r="BK173" s="177">
        <f>ROUND(I173*H173,3)</f>
        <v>0</v>
      </c>
      <c r="BL173" s="14" t="s">
        <v>139</v>
      </c>
      <c r="BM173" s="175" t="s">
        <v>416</v>
      </c>
    </row>
    <row r="174" spans="1:65" s="12" customFormat="1" ht="22.9" customHeight="1">
      <c r="B174" s="150"/>
      <c r="D174" s="151" t="s">
        <v>74</v>
      </c>
      <c r="E174" s="161" t="s">
        <v>417</v>
      </c>
      <c r="F174" s="161" t="s">
        <v>418</v>
      </c>
      <c r="I174" s="153"/>
      <c r="J174" s="162">
        <f>BK174</f>
        <v>0</v>
      </c>
      <c r="L174" s="150"/>
      <c r="M174" s="155"/>
      <c r="N174" s="156"/>
      <c r="O174" s="156"/>
      <c r="P174" s="157">
        <f>P175</f>
        <v>0</v>
      </c>
      <c r="Q174" s="156"/>
      <c r="R174" s="157">
        <f>R175</f>
        <v>0</v>
      </c>
      <c r="S174" s="156"/>
      <c r="T174" s="158">
        <f>T175</f>
        <v>0</v>
      </c>
      <c r="AR174" s="151" t="s">
        <v>82</v>
      </c>
      <c r="AT174" s="159" t="s">
        <v>74</v>
      </c>
      <c r="AU174" s="159" t="s">
        <v>82</v>
      </c>
      <c r="AY174" s="151" t="s">
        <v>132</v>
      </c>
      <c r="BK174" s="160">
        <f>BK175</f>
        <v>0</v>
      </c>
    </row>
    <row r="175" spans="1:65" s="2" customFormat="1" ht="21.75" customHeight="1">
      <c r="A175" s="29"/>
      <c r="B175" s="163"/>
      <c r="C175" s="164" t="s">
        <v>240</v>
      </c>
      <c r="D175" s="164" t="s">
        <v>135</v>
      </c>
      <c r="E175" s="165" t="s">
        <v>419</v>
      </c>
      <c r="F175" s="166" t="s">
        <v>420</v>
      </c>
      <c r="G175" s="167" t="s">
        <v>214</v>
      </c>
      <c r="H175" s="168">
        <v>14.566000000000001</v>
      </c>
      <c r="I175" s="169"/>
      <c r="J175" s="168">
        <f>ROUND(I175*H175,3)</f>
        <v>0</v>
      </c>
      <c r="K175" s="170"/>
      <c r="L175" s="30"/>
      <c r="M175" s="171" t="s">
        <v>1</v>
      </c>
      <c r="N175" s="172" t="s">
        <v>41</v>
      </c>
      <c r="O175" s="55"/>
      <c r="P175" s="173">
        <f>O175*H175</f>
        <v>0</v>
      </c>
      <c r="Q175" s="173">
        <v>0</v>
      </c>
      <c r="R175" s="173">
        <f>Q175*H175</f>
        <v>0</v>
      </c>
      <c r="S175" s="173">
        <v>0</v>
      </c>
      <c r="T175" s="174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5" t="s">
        <v>139</v>
      </c>
      <c r="AT175" s="175" t="s">
        <v>135</v>
      </c>
      <c r="AU175" s="175" t="s">
        <v>88</v>
      </c>
      <c r="AY175" s="14" t="s">
        <v>132</v>
      </c>
      <c r="BE175" s="176">
        <f>IF(N175="základná",J175,0)</f>
        <v>0</v>
      </c>
      <c r="BF175" s="176">
        <f>IF(N175="znížená",J175,0)</f>
        <v>0</v>
      </c>
      <c r="BG175" s="176">
        <f>IF(N175="zákl. prenesená",J175,0)</f>
        <v>0</v>
      </c>
      <c r="BH175" s="176">
        <f>IF(N175="zníž. prenesená",J175,0)</f>
        <v>0</v>
      </c>
      <c r="BI175" s="176">
        <f>IF(N175="nulová",J175,0)</f>
        <v>0</v>
      </c>
      <c r="BJ175" s="14" t="s">
        <v>88</v>
      </c>
      <c r="BK175" s="177">
        <f>ROUND(I175*H175,3)</f>
        <v>0</v>
      </c>
      <c r="BL175" s="14" t="s">
        <v>139</v>
      </c>
      <c r="BM175" s="175" t="s">
        <v>421</v>
      </c>
    </row>
    <row r="176" spans="1:65" s="12" customFormat="1" ht="25.9" customHeight="1">
      <c r="B176" s="150"/>
      <c r="D176" s="151" t="s">
        <v>74</v>
      </c>
      <c r="E176" s="152" t="s">
        <v>244</v>
      </c>
      <c r="F176" s="152" t="s">
        <v>245</v>
      </c>
      <c r="I176" s="153"/>
      <c r="J176" s="154">
        <f>BK176</f>
        <v>0</v>
      </c>
      <c r="L176" s="150"/>
      <c r="M176" s="155"/>
      <c r="N176" s="156"/>
      <c r="O176" s="156"/>
      <c r="P176" s="157">
        <f>P177+P183+P186+P202+P209+P212+P215+P233+P237+P242+P251+P257+P266+P270</f>
        <v>0</v>
      </c>
      <c r="Q176" s="156"/>
      <c r="R176" s="157">
        <f>R177+R183+R186+R202+R209+R212+R215+R233+R237+R242+R251+R257+R266+R270</f>
        <v>10.279251289999998</v>
      </c>
      <c r="S176" s="156"/>
      <c r="T176" s="158">
        <f>T177+T183+T186+T202+T209+T212+T215+T233+T237+T242+T251+T257+T266+T270</f>
        <v>0</v>
      </c>
      <c r="AR176" s="151" t="s">
        <v>88</v>
      </c>
      <c r="AT176" s="159" t="s">
        <v>74</v>
      </c>
      <c r="AU176" s="159" t="s">
        <v>75</v>
      </c>
      <c r="AY176" s="151" t="s">
        <v>132</v>
      </c>
      <c r="BK176" s="160">
        <f>BK177+BK183+BK186+BK202+BK209+BK212+BK215+BK233+BK237+BK242+BK251+BK257+BK266+BK270</f>
        <v>0</v>
      </c>
    </row>
    <row r="177" spans="1:65" s="12" customFormat="1" ht="22.9" customHeight="1">
      <c r="B177" s="150"/>
      <c r="D177" s="151" t="s">
        <v>74</v>
      </c>
      <c r="E177" s="161" t="s">
        <v>422</v>
      </c>
      <c r="F177" s="161" t="s">
        <v>423</v>
      </c>
      <c r="I177" s="153"/>
      <c r="J177" s="162">
        <f>BK177</f>
        <v>0</v>
      </c>
      <c r="L177" s="150"/>
      <c r="M177" s="155"/>
      <c r="N177" s="156"/>
      <c r="O177" s="156"/>
      <c r="P177" s="157">
        <f>SUM(P178:P182)</f>
        <v>0</v>
      </c>
      <c r="Q177" s="156"/>
      <c r="R177" s="157">
        <f>SUM(R178:R182)</f>
        <v>1.5691999999999998E-2</v>
      </c>
      <c r="S177" s="156"/>
      <c r="T177" s="158">
        <f>SUM(T178:T182)</f>
        <v>0</v>
      </c>
      <c r="AR177" s="151" t="s">
        <v>88</v>
      </c>
      <c r="AT177" s="159" t="s">
        <v>74</v>
      </c>
      <c r="AU177" s="159" t="s">
        <v>82</v>
      </c>
      <c r="AY177" s="151" t="s">
        <v>132</v>
      </c>
      <c r="BK177" s="160">
        <f>SUM(BK178:BK182)</f>
        <v>0</v>
      </c>
    </row>
    <row r="178" spans="1:65" s="2" customFormat="1" ht="21.75" customHeight="1">
      <c r="A178" s="29"/>
      <c r="B178" s="163"/>
      <c r="C178" s="164" t="s">
        <v>248</v>
      </c>
      <c r="D178" s="164" t="s">
        <v>135</v>
      </c>
      <c r="E178" s="165" t="s">
        <v>424</v>
      </c>
      <c r="F178" s="166" t="s">
        <v>425</v>
      </c>
      <c r="G178" s="167" t="s">
        <v>143</v>
      </c>
      <c r="H178" s="168">
        <v>1.663</v>
      </c>
      <c r="I178" s="169"/>
      <c r="J178" s="168">
        <f>ROUND(I178*H178,3)</f>
        <v>0</v>
      </c>
      <c r="K178" s="170"/>
      <c r="L178" s="30"/>
      <c r="M178" s="171" t="s">
        <v>1</v>
      </c>
      <c r="N178" s="172" t="s">
        <v>41</v>
      </c>
      <c r="O178" s="55"/>
      <c r="P178" s="173">
        <f>O178*H178</f>
        <v>0</v>
      </c>
      <c r="Q178" s="173">
        <v>0</v>
      </c>
      <c r="R178" s="173">
        <f>Q178*H178</f>
        <v>0</v>
      </c>
      <c r="S178" s="173">
        <v>0</v>
      </c>
      <c r="T178" s="174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5" t="s">
        <v>196</v>
      </c>
      <c r="AT178" s="175" t="s">
        <v>135</v>
      </c>
      <c r="AU178" s="175" t="s">
        <v>88</v>
      </c>
      <c r="AY178" s="14" t="s">
        <v>132</v>
      </c>
      <c r="BE178" s="176">
        <f>IF(N178="základná",J178,0)</f>
        <v>0</v>
      </c>
      <c r="BF178" s="176">
        <f>IF(N178="znížená",J178,0)</f>
        <v>0</v>
      </c>
      <c r="BG178" s="176">
        <f>IF(N178="zákl. prenesená",J178,0)</f>
        <v>0</v>
      </c>
      <c r="BH178" s="176">
        <f>IF(N178="zníž. prenesená",J178,0)</f>
        <v>0</v>
      </c>
      <c r="BI178" s="176">
        <f>IF(N178="nulová",J178,0)</f>
        <v>0</v>
      </c>
      <c r="BJ178" s="14" t="s">
        <v>88</v>
      </c>
      <c r="BK178" s="177">
        <f>ROUND(I178*H178,3)</f>
        <v>0</v>
      </c>
      <c r="BL178" s="14" t="s">
        <v>196</v>
      </c>
      <c r="BM178" s="175" t="s">
        <v>426</v>
      </c>
    </row>
    <row r="179" spans="1:65" s="2" customFormat="1" ht="16.5" customHeight="1">
      <c r="A179" s="29"/>
      <c r="B179" s="163"/>
      <c r="C179" s="183" t="s">
        <v>253</v>
      </c>
      <c r="D179" s="183" t="s">
        <v>395</v>
      </c>
      <c r="E179" s="184" t="s">
        <v>427</v>
      </c>
      <c r="F179" s="185" t="s">
        <v>428</v>
      </c>
      <c r="G179" s="186" t="s">
        <v>429</v>
      </c>
      <c r="H179" s="187">
        <v>2.2450000000000001</v>
      </c>
      <c r="I179" s="188"/>
      <c r="J179" s="187">
        <f>ROUND(I179*H179,3)</f>
        <v>0</v>
      </c>
      <c r="K179" s="189"/>
      <c r="L179" s="190"/>
      <c r="M179" s="191" t="s">
        <v>1</v>
      </c>
      <c r="N179" s="192" t="s">
        <v>41</v>
      </c>
      <c r="O179" s="55"/>
      <c r="P179" s="173">
        <f>O179*H179</f>
        <v>0</v>
      </c>
      <c r="Q179" s="173">
        <v>1E-3</v>
      </c>
      <c r="R179" s="173">
        <f>Q179*H179</f>
        <v>2.245E-3</v>
      </c>
      <c r="S179" s="173">
        <v>0</v>
      </c>
      <c r="T179" s="174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5" t="s">
        <v>265</v>
      </c>
      <c r="AT179" s="175" t="s">
        <v>395</v>
      </c>
      <c r="AU179" s="175" t="s">
        <v>88</v>
      </c>
      <c r="AY179" s="14" t="s">
        <v>132</v>
      </c>
      <c r="BE179" s="176">
        <f>IF(N179="základná",J179,0)</f>
        <v>0</v>
      </c>
      <c r="BF179" s="176">
        <f>IF(N179="znížená",J179,0)</f>
        <v>0</v>
      </c>
      <c r="BG179" s="176">
        <f>IF(N179="zákl. prenesená",J179,0)</f>
        <v>0</v>
      </c>
      <c r="BH179" s="176">
        <f>IF(N179="zníž. prenesená",J179,0)</f>
        <v>0</v>
      </c>
      <c r="BI179" s="176">
        <f>IF(N179="nulová",J179,0)</f>
        <v>0</v>
      </c>
      <c r="BJ179" s="14" t="s">
        <v>88</v>
      </c>
      <c r="BK179" s="177">
        <f>ROUND(I179*H179,3)</f>
        <v>0</v>
      </c>
      <c r="BL179" s="14" t="s">
        <v>196</v>
      </c>
      <c r="BM179" s="175" t="s">
        <v>430</v>
      </c>
    </row>
    <row r="180" spans="1:65" s="2" customFormat="1" ht="21.75" customHeight="1">
      <c r="A180" s="29"/>
      <c r="B180" s="163"/>
      <c r="C180" s="164" t="s">
        <v>257</v>
      </c>
      <c r="D180" s="164" t="s">
        <v>135</v>
      </c>
      <c r="E180" s="165" t="s">
        <v>431</v>
      </c>
      <c r="F180" s="166" t="s">
        <v>432</v>
      </c>
      <c r="G180" s="167" t="s">
        <v>143</v>
      </c>
      <c r="H180" s="168">
        <v>9.9610000000000003</v>
      </c>
      <c r="I180" s="169"/>
      <c r="J180" s="168">
        <f>ROUND(I180*H180,3)</f>
        <v>0</v>
      </c>
      <c r="K180" s="170"/>
      <c r="L180" s="30"/>
      <c r="M180" s="171" t="s">
        <v>1</v>
      </c>
      <c r="N180" s="172" t="s">
        <v>41</v>
      </c>
      <c r="O180" s="55"/>
      <c r="P180" s="173">
        <f>O180*H180</f>
        <v>0</v>
      </c>
      <c r="Q180" s="173">
        <v>0</v>
      </c>
      <c r="R180" s="173">
        <f>Q180*H180</f>
        <v>0</v>
      </c>
      <c r="S180" s="173">
        <v>0</v>
      </c>
      <c r="T180" s="174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5" t="s">
        <v>196</v>
      </c>
      <c r="AT180" s="175" t="s">
        <v>135</v>
      </c>
      <c r="AU180" s="175" t="s">
        <v>88</v>
      </c>
      <c r="AY180" s="14" t="s">
        <v>132</v>
      </c>
      <c r="BE180" s="176">
        <f>IF(N180="základná",J180,0)</f>
        <v>0</v>
      </c>
      <c r="BF180" s="176">
        <f>IF(N180="znížená",J180,0)</f>
        <v>0</v>
      </c>
      <c r="BG180" s="176">
        <f>IF(N180="zákl. prenesená",J180,0)</f>
        <v>0</v>
      </c>
      <c r="BH180" s="176">
        <f>IF(N180="zníž. prenesená",J180,0)</f>
        <v>0</v>
      </c>
      <c r="BI180" s="176">
        <f>IF(N180="nulová",J180,0)</f>
        <v>0</v>
      </c>
      <c r="BJ180" s="14" t="s">
        <v>88</v>
      </c>
      <c r="BK180" s="177">
        <f>ROUND(I180*H180,3)</f>
        <v>0</v>
      </c>
      <c r="BL180" s="14" t="s">
        <v>196</v>
      </c>
      <c r="BM180" s="175" t="s">
        <v>433</v>
      </c>
    </row>
    <row r="181" spans="1:65" s="2" customFormat="1" ht="16.5" customHeight="1">
      <c r="A181" s="29"/>
      <c r="B181" s="163"/>
      <c r="C181" s="183" t="s">
        <v>261</v>
      </c>
      <c r="D181" s="183" t="s">
        <v>395</v>
      </c>
      <c r="E181" s="184" t="s">
        <v>427</v>
      </c>
      <c r="F181" s="185" t="s">
        <v>428</v>
      </c>
      <c r="G181" s="186" t="s">
        <v>429</v>
      </c>
      <c r="H181" s="187">
        <v>13.446999999999999</v>
      </c>
      <c r="I181" s="188"/>
      <c r="J181" s="187">
        <f>ROUND(I181*H181,3)</f>
        <v>0</v>
      </c>
      <c r="K181" s="189"/>
      <c r="L181" s="190"/>
      <c r="M181" s="191" t="s">
        <v>1</v>
      </c>
      <c r="N181" s="192" t="s">
        <v>41</v>
      </c>
      <c r="O181" s="55"/>
      <c r="P181" s="173">
        <f>O181*H181</f>
        <v>0</v>
      </c>
      <c r="Q181" s="173">
        <v>1E-3</v>
      </c>
      <c r="R181" s="173">
        <f>Q181*H181</f>
        <v>1.3446999999999999E-2</v>
      </c>
      <c r="S181" s="173">
        <v>0</v>
      </c>
      <c r="T181" s="174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5" t="s">
        <v>265</v>
      </c>
      <c r="AT181" s="175" t="s">
        <v>395</v>
      </c>
      <c r="AU181" s="175" t="s">
        <v>88</v>
      </c>
      <c r="AY181" s="14" t="s">
        <v>132</v>
      </c>
      <c r="BE181" s="176">
        <f>IF(N181="základná",J181,0)</f>
        <v>0</v>
      </c>
      <c r="BF181" s="176">
        <f>IF(N181="znížená",J181,0)</f>
        <v>0</v>
      </c>
      <c r="BG181" s="176">
        <f>IF(N181="zákl. prenesená",J181,0)</f>
        <v>0</v>
      </c>
      <c r="BH181" s="176">
        <f>IF(N181="zníž. prenesená",J181,0)</f>
        <v>0</v>
      </c>
      <c r="BI181" s="176">
        <f>IF(N181="nulová",J181,0)</f>
        <v>0</v>
      </c>
      <c r="BJ181" s="14" t="s">
        <v>88</v>
      </c>
      <c r="BK181" s="177">
        <f>ROUND(I181*H181,3)</f>
        <v>0</v>
      </c>
      <c r="BL181" s="14" t="s">
        <v>196</v>
      </c>
      <c r="BM181" s="175" t="s">
        <v>434</v>
      </c>
    </row>
    <row r="182" spans="1:65" s="2" customFormat="1" ht="21.75" customHeight="1">
      <c r="A182" s="29"/>
      <c r="B182" s="163"/>
      <c r="C182" s="164" t="s">
        <v>265</v>
      </c>
      <c r="D182" s="164" t="s">
        <v>135</v>
      </c>
      <c r="E182" s="165" t="s">
        <v>435</v>
      </c>
      <c r="F182" s="166" t="s">
        <v>436</v>
      </c>
      <c r="G182" s="167" t="s">
        <v>437</v>
      </c>
      <c r="H182" s="169"/>
      <c r="I182" s="169"/>
      <c r="J182" s="168">
        <f>ROUND(I182*H182,3)</f>
        <v>0</v>
      </c>
      <c r="K182" s="170"/>
      <c r="L182" s="30"/>
      <c r="M182" s="171" t="s">
        <v>1</v>
      </c>
      <c r="N182" s="172" t="s">
        <v>41</v>
      </c>
      <c r="O182" s="55"/>
      <c r="P182" s="173">
        <f>O182*H182</f>
        <v>0</v>
      </c>
      <c r="Q182" s="173">
        <v>0</v>
      </c>
      <c r="R182" s="173">
        <f>Q182*H182</f>
        <v>0</v>
      </c>
      <c r="S182" s="173">
        <v>0</v>
      </c>
      <c r="T182" s="174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5" t="s">
        <v>196</v>
      </c>
      <c r="AT182" s="175" t="s">
        <v>135</v>
      </c>
      <c r="AU182" s="175" t="s">
        <v>88</v>
      </c>
      <c r="AY182" s="14" t="s">
        <v>132</v>
      </c>
      <c r="BE182" s="176">
        <f>IF(N182="základná",J182,0)</f>
        <v>0</v>
      </c>
      <c r="BF182" s="176">
        <f>IF(N182="znížená",J182,0)</f>
        <v>0</v>
      </c>
      <c r="BG182" s="176">
        <f>IF(N182="zákl. prenesená",J182,0)</f>
        <v>0</v>
      </c>
      <c r="BH182" s="176">
        <f>IF(N182="zníž. prenesená",J182,0)</f>
        <v>0</v>
      </c>
      <c r="BI182" s="176">
        <f>IF(N182="nulová",J182,0)</f>
        <v>0</v>
      </c>
      <c r="BJ182" s="14" t="s">
        <v>88</v>
      </c>
      <c r="BK182" s="177">
        <f>ROUND(I182*H182,3)</f>
        <v>0</v>
      </c>
      <c r="BL182" s="14" t="s">
        <v>196</v>
      </c>
      <c r="BM182" s="175" t="s">
        <v>438</v>
      </c>
    </row>
    <row r="183" spans="1:65" s="12" customFormat="1" ht="22.9" customHeight="1">
      <c r="B183" s="150"/>
      <c r="D183" s="151" t="s">
        <v>74</v>
      </c>
      <c r="E183" s="161" t="s">
        <v>439</v>
      </c>
      <c r="F183" s="161" t="s">
        <v>440</v>
      </c>
      <c r="I183" s="153"/>
      <c r="J183" s="162">
        <f>BK183</f>
        <v>0</v>
      </c>
      <c r="L183" s="150"/>
      <c r="M183" s="155"/>
      <c r="N183" s="156"/>
      <c r="O183" s="156"/>
      <c r="P183" s="157">
        <f>SUM(P184:P185)</f>
        <v>0</v>
      </c>
      <c r="Q183" s="156"/>
      <c r="R183" s="157">
        <f>SUM(R184:R185)</f>
        <v>4.0000000000000003E-5</v>
      </c>
      <c r="S183" s="156"/>
      <c r="T183" s="158">
        <f>SUM(T184:T185)</f>
        <v>0</v>
      </c>
      <c r="AR183" s="151" t="s">
        <v>88</v>
      </c>
      <c r="AT183" s="159" t="s">
        <v>74</v>
      </c>
      <c r="AU183" s="159" t="s">
        <v>82</v>
      </c>
      <c r="AY183" s="151" t="s">
        <v>132</v>
      </c>
      <c r="BK183" s="160">
        <f>SUM(BK184:BK185)</f>
        <v>0</v>
      </c>
    </row>
    <row r="184" spans="1:65" s="2" customFormat="1" ht="44.25" customHeight="1">
      <c r="A184" s="29"/>
      <c r="B184" s="163"/>
      <c r="C184" s="164" t="s">
        <v>269</v>
      </c>
      <c r="D184" s="164" t="s">
        <v>135</v>
      </c>
      <c r="E184" s="165" t="s">
        <v>441</v>
      </c>
      <c r="F184" s="166" t="s">
        <v>442</v>
      </c>
      <c r="G184" s="167" t="s">
        <v>155</v>
      </c>
      <c r="H184" s="168">
        <v>1</v>
      </c>
      <c r="I184" s="169"/>
      <c r="J184" s="168">
        <f>ROUND(I184*H184,3)</f>
        <v>0</v>
      </c>
      <c r="K184" s="170"/>
      <c r="L184" s="30"/>
      <c r="M184" s="171" t="s">
        <v>1</v>
      </c>
      <c r="N184" s="172" t="s">
        <v>41</v>
      </c>
      <c r="O184" s="55"/>
      <c r="P184" s="173">
        <f>O184*H184</f>
        <v>0</v>
      </c>
      <c r="Q184" s="173">
        <v>4.0000000000000003E-5</v>
      </c>
      <c r="R184" s="173">
        <f>Q184*H184</f>
        <v>4.0000000000000003E-5</v>
      </c>
      <c r="S184" s="173">
        <v>0</v>
      </c>
      <c r="T184" s="174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5" t="s">
        <v>196</v>
      </c>
      <c r="AT184" s="175" t="s">
        <v>135</v>
      </c>
      <c r="AU184" s="175" t="s">
        <v>88</v>
      </c>
      <c r="AY184" s="14" t="s">
        <v>132</v>
      </c>
      <c r="BE184" s="176">
        <f>IF(N184="základná",J184,0)</f>
        <v>0</v>
      </c>
      <c r="BF184" s="176">
        <f>IF(N184="znížená",J184,0)</f>
        <v>0</v>
      </c>
      <c r="BG184" s="176">
        <f>IF(N184="zákl. prenesená",J184,0)</f>
        <v>0</v>
      </c>
      <c r="BH184" s="176">
        <f>IF(N184="zníž. prenesená",J184,0)</f>
        <v>0</v>
      </c>
      <c r="BI184" s="176">
        <f>IF(N184="nulová",J184,0)</f>
        <v>0</v>
      </c>
      <c r="BJ184" s="14" t="s">
        <v>88</v>
      </c>
      <c r="BK184" s="177">
        <f>ROUND(I184*H184,3)</f>
        <v>0</v>
      </c>
      <c r="BL184" s="14" t="s">
        <v>196</v>
      </c>
      <c r="BM184" s="175" t="s">
        <v>443</v>
      </c>
    </row>
    <row r="185" spans="1:65" s="2" customFormat="1" ht="21.75" customHeight="1">
      <c r="A185" s="29"/>
      <c r="B185" s="163"/>
      <c r="C185" s="164" t="s">
        <v>273</v>
      </c>
      <c r="D185" s="164" t="s">
        <v>135</v>
      </c>
      <c r="E185" s="165" t="s">
        <v>444</v>
      </c>
      <c r="F185" s="166" t="s">
        <v>445</v>
      </c>
      <c r="G185" s="167" t="s">
        <v>437</v>
      </c>
      <c r="H185" s="169"/>
      <c r="I185" s="169"/>
      <c r="J185" s="168">
        <f>ROUND(I185*H185,3)</f>
        <v>0</v>
      </c>
      <c r="K185" s="170"/>
      <c r="L185" s="30"/>
      <c r="M185" s="171" t="s">
        <v>1</v>
      </c>
      <c r="N185" s="172" t="s">
        <v>41</v>
      </c>
      <c r="O185" s="55"/>
      <c r="P185" s="173">
        <f>O185*H185</f>
        <v>0</v>
      </c>
      <c r="Q185" s="173">
        <v>0</v>
      </c>
      <c r="R185" s="173">
        <f>Q185*H185</f>
        <v>0</v>
      </c>
      <c r="S185" s="173">
        <v>0</v>
      </c>
      <c r="T185" s="174">
        <f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5" t="s">
        <v>196</v>
      </c>
      <c r="AT185" s="175" t="s">
        <v>135</v>
      </c>
      <c r="AU185" s="175" t="s">
        <v>88</v>
      </c>
      <c r="AY185" s="14" t="s">
        <v>132</v>
      </c>
      <c r="BE185" s="176">
        <f>IF(N185="základná",J185,0)</f>
        <v>0</v>
      </c>
      <c r="BF185" s="176">
        <f>IF(N185="znížená",J185,0)</f>
        <v>0</v>
      </c>
      <c r="BG185" s="176">
        <f>IF(N185="zákl. prenesená",J185,0)</f>
        <v>0</v>
      </c>
      <c r="BH185" s="176">
        <f>IF(N185="zníž. prenesená",J185,0)</f>
        <v>0</v>
      </c>
      <c r="BI185" s="176">
        <f>IF(N185="nulová",J185,0)</f>
        <v>0</v>
      </c>
      <c r="BJ185" s="14" t="s">
        <v>88</v>
      </c>
      <c r="BK185" s="177">
        <f>ROUND(I185*H185,3)</f>
        <v>0</v>
      </c>
      <c r="BL185" s="14" t="s">
        <v>196</v>
      </c>
      <c r="BM185" s="175" t="s">
        <v>446</v>
      </c>
    </row>
    <row r="186" spans="1:65" s="12" customFormat="1" ht="22.9" customHeight="1">
      <c r="B186" s="150"/>
      <c r="D186" s="151" t="s">
        <v>74</v>
      </c>
      <c r="E186" s="161" t="s">
        <v>246</v>
      </c>
      <c r="F186" s="161" t="s">
        <v>247</v>
      </c>
      <c r="I186" s="153"/>
      <c r="J186" s="162">
        <f>BK186</f>
        <v>0</v>
      </c>
      <c r="L186" s="150"/>
      <c r="M186" s="155"/>
      <c r="N186" s="156"/>
      <c r="O186" s="156"/>
      <c r="P186" s="157">
        <f>SUM(P187:P201)</f>
        <v>0</v>
      </c>
      <c r="Q186" s="156"/>
      <c r="R186" s="157">
        <f>SUM(R187:R201)</f>
        <v>3.1870000000000002E-2</v>
      </c>
      <c r="S186" s="156"/>
      <c r="T186" s="158">
        <f>SUM(T187:T201)</f>
        <v>0</v>
      </c>
      <c r="AR186" s="151" t="s">
        <v>88</v>
      </c>
      <c r="AT186" s="159" t="s">
        <v>74</v>
      </c>
      <c r="AU186" s="159" t="s">
        <v>82</v>
      </c>
      <c r="AY186" s="151" t="s">
        <v>132</v>
      </c>
      <c r="BK186" s="160">
        <f>SUM(BK187:BK201)</f>
        <v>0</v>
      </c>
    </row>
    <row r="187" spans="1:65" s="2" customFormat="1" ht="21.75" customHeight="1">
      <c r="A187" s="29"/>
      <c r="B187" s="163"/>
      <c r="C187" s="164" t="s">
        <v>277</v>
      </c>
      <c r="D187" s="164" t="s">
        <v>135</v>
      </c>
      <c r="E187" s="165" t="s">
        <v>447</v>
      </c>
      <c r="F187" s="166" t="s">
        <v>448</v>
      </c>
      <c r="G187" s="167" t="s">
        <v>155</v>
      </c>
      <c r="H187" s="168">
        <v>1</v>
      </c>
      <c r="I187" s="169"/>
      <c r="J187" s="168">
        <f t="shared" ref="J187:J201" si="20">ROUND(I187*H187,3)</f>
        <v>0</v>
      </c>
      <c r="K187" s="170"/>
      <c r="L187" s="30"/>
      <c r="M187" s="171" t="s">
        <v>1</v>
      </c>
      <c r="N187" s="172" t="s">
        <v>41</v>
      </c>
      <c r="O187" s="55"/>
      <c r="P187" s="173">
        <f t="shared" ref="P187:P201" si="21">O187*H187</f>
        <v>0</v>
      </c>
      <c r="Q187" s="173">
        <v>2.7999999999999998E-4</v>
      </c>
      <c r="R187" s="173">
        <f t="shared" ref="R187:R201" si="22">Q187*H187</f>
        <v>2.7999999999999998E-4</v>
      </c>
      <c r="S187" s="173">
        <v>0</v>
      </c>
      <c r="T187" s="174">
        <f t="shared" ref="T187:T201" si="23"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5" t="s">
        <v>196</v>
      </c>
      <c r="AT187" s="175" t="s">
        <v>135</v>
      </c>
      <c r="AU187" s="175" t="s">
        <v>88</v>
      </c>
      <c r="AY187" s="14" t="s">
        <v>132</v>
      </c>
      <c r="BE187" s="176">
        <f t="shared" ref="BE187:BE201" si="24">IF(N187="základná",J187,0)</f>
        <v>0</v>
      </c>
      <c r="BF187" s="176">
        <f t="shared" ref="BF187:BF201" si="25">IF(N187="znížená",J187,0)</f>
        <v>0</v>
      </c>
      <c r="BG187" s="176">
        <f t="shared" ref="BG187:BG201" si="26">IF(N187="zákl. prenesená",J187,0)</f>
        <v>0</v>
      </c>
      <c r="BH187" s="176">
        <f t="shared" ref="BH187:BH201" si="27">IF(N187="zníž. prenesená",J187,0)</f>
        <v>0</v>
      </c>
      <c r="BI187" s="176">
        <f t="shared" ref="BI187:BI201" si="28">IF(N187="nulová",J187,0)</f>
        <v>0</v>
      </c>
      <c r="BJ187" s="14" t="s">
        <v>88</v>
      </c>
      <c r="BK187" s="177">
        <f t="shared" ref="BK187:BK201" si="29">ROUND(I187*H187,3)</f>
        <v>0</v>
      </c>
      <c r="BL187" s="14" t="s">
        <v>196</v>
      </c>
      <c r="BM187" s="175" t="s">
        <v>449</v>
      </c>
    </row>
    <row r="188" spans="1:65" s="2" customFormat="1" ht="21.75" customHeight="1">
      <c r="A188" s="29"/>
      <c r="B188" s="163"/>
      <c r="C188" s="164" t="s">
        <v>283</v>
      </c>
      <c r="D188" s="164" t="s">
        <v>135</v>
      </c>
      <c r="E188" s="165" t="s">
        <v>450</v>
      </c>
      <c r="F188" s="166" t="s">
        <v>451</v>
      </c>
      <c r="G188" s="167" t="s">
        <v>155</v>
      </c>
      <c r="H188" s="168">
        <v>5</v>
      </c>
      <c r="I188" s="169"/>
      <c r="J188" s="168">
        <f t="shared" si="20"/>
        <v>0</v>
      </c>
      <c r="K188" s="170"/>
      <c r="L188" s="30"/>
      <c r="M188" s="171" t="s">
        <v>1</v>
      </c>
      <c r="N188" s="172" t="s">
        <v>41</v>
      </c>
      <c r="O188" s="55"/>
      <c r="P188" s="173">
        <f t="shared" si="21"/>
        <v>0</v>
      </c>
      <c r="Q188" s="173">
        <v>2.7999999999999998E-4</v>
      </c>
      <c r="R188" s="173">
        <f t="shared" si="22"/>
        <v>1.3999999999999998E-3</v>
      </c>
      <c r="S188" s="173">
        <v>0</v>
      </c>
      <c r="T188" s="174">
        <f t="shared" si="2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5" t="s">
        <v>196</v>
      </c>
      <c r="AT188" s="175" t="s">
        <v>135</v>
      </c>
      <c r="AU188" s="175" t="s">
        <v>88</v>
      </c>
      <c r="AY188" s="14" t="s">
        <v>132</v>
      </c>
      <c r="BE188" s="176">
        <f t="shared" si="24"/>
        <v>0</v>
      </c>
      <c r="BF188" s="176">
        <f t="shared" si="25"/>
        <v>0</v>
      </c>
      <c r="BG188" s="176">
        <f t="shared" si="26"/>
        <v>0</v>
      </c>
      <c r="BH188" s="176">
        <f t="shared" si="27"/>
        <v>0</v>
      </c>
      <c r="BI188" s="176">
        <f t="shared" si="28"/>
        <v>0</v>
      </c>
      <c r="BJ188" s="14" t="s">
        <v>88</v>
      </c>
      <c r="BK188" s="177">
        <f t="shared" si="29"/>
        <v>0</v>
      </c>
      <c r="BL188" s="14" t="s">
        <v>196</v>
      </c>
      <c r="BM188" s="175" t="s">
        <v>452</v>
      </c>
    </row>
    <row r="189" spans="1:65" s="2" customFormat="1" ht="16.5" customHeight="1">
      <c r="A189" s="29"/>
      <c r="B189" s="163"/>
      <c r="C189" s="183" t="s">
        <v>289</v>
      </c>
      <c r="D189" s="183" t="s">
        <v>395</v>
      </c>
      <c r="E189" s="184" t="s">
        <v>453</v>
      </c>
      <c r="F189" s="185" t="s">
        <v>454</v>
      </c>
      <c r="G189" s="186" t="s">
        <v>155</v>
      </c>
      <c r="H189" s="187">
        <v>1</v>
      </c>
      <c r="I189" s="188"/>
      <c r="J189" s="187">
        <f t="shared" si="20"/>
        <v>0</v>
      </c>
      <c r="K189" s="189"/>
      <c r="L189" s="190"/>
      <c r="M189" s="191" t="s">
        <v>1</v>
      </c>
      <c r="N189" s="192" t="s">
        <v>41</v>
      </c>
      <c r="O189" s="55"/>
      <c r="P189" s="173">
        <f t="shared" si="21"/>
        <v>0</v>
      </c>
      <c r="Q189" s="173">
        <v>6.1999999999999998E-3</v>
      </c>
      <c r="R189" s="173">
        <f t="shared" si="22"/>
        <v>6.1999999999999998E-3</v>
      </c>
      <c r="S189" s="173">
        <v>0</v>
      </c>
      <c r="T189" s="174">
        <f t="shared" si="2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5" t="s">
        <v>265</v>
      </c>
      <c r="AT189" s="175" t="s">
        <v>395</v>
      </c>
      <c r="AU189" s="175" t="s">
        <v>88</v>
      </c>
      <c r="AY189" s="14" t="s">
        <v>132</v>
      </c>
      <c r="BE189" s="176">
        <f t="shared" si="24"/>
        <v>0</v>
      </c>
      <c r="BF189" s="176">
        <f t="shared" si="25"/>
        <v>0</v>
      </c>
      <c r="BG189" s="176">
        <f t="shared" si="26"/>
        <v>0</v>
      </c>
      <c r="BH189" s="176">
        <f t="shared" si="27"/>
        <v>0</v>
      </c>
      <c r="BI189" s="176">
        <f t="shared" si="28"/>
        <v>0</v>
      </c>
      <c r="BJ189" s="14" t="s">
        <v>88</v>
      </c>
      <c r="BK189" s="177">
        <f t="shared" si="29"/>
        <v>0</v>
      </c>
      <c r="BL189" s="14" t="s">
        <v>196</v>
      </c>
      <c r="BM189" s="175" t="s">
        <v>455</v>
      </c>
    </row>
    <row r="190" spans="1:65" s="2" customFormat="1" ht="21.75" customHeight="1">
      <c r="A190" s="29"/>
      <c r="B190" s="163"/>
      <c r="C190" s="164" t="s">
        <v>293</v>
      </c>
      <c r="D190" s="164" t="s">
        <v>135</v>
      </c>
      <c r="E190" s="165" t="s">
        <v>456</v>
      </c>
      <c r="F190" s="166" t="s">
        <v>457</v>
      </c>
      <c r="G190" s="167" t="s">
        <v>155</v>
      </c>
      <c r="H190" s="168">
        <v>1</v>
      </c>
      <c r="I190" s="169"/>
      <c r="J190" s="168">
        <f t="shared" si="20"/>
        <v>0</v>
      </c>
      <c r="K190" s="170"/>
      <c r="L190" s="30"/>
      <c r="M190" s="171" t="s">
        <v>1</v>
      </c>
      <c r="N190" s="172" t="s">
        <v>41</v>
      </c>
      <c r="O190" s="55"/>
      <c r="P190" s="173">
        <f t="shared" si="21"/>
        <v>0</v>
      </c>
      <c r="Q190" s="173">
        <v>4.4000000000000002E-4</v>
      </c>
      <c r="R190" s="173">
        <f t="shared" si="22"/>
        <v>4.4000000000000002E-4</v>
      </c>
      <c r="S190" s="173">
        <v>0</v>
      </c>
      <c r="T190" s="174">
        <f t="shared" si="2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5" t="s">
        <v>196</v>
      </c>
      <c r="AT190" s="175" t="s">
        <v>135</v>
      </c>
      <c r="AU190" s="175" t="s">
        <v>88</v>
      </c>
      <c r="AY190" s="14" t="s">
        <v>132</v>
      </c>
      <c r="BE190" s="176">
        <f t="shared" si="24"/>
        <v>0</v>
      </c>
      <c r="BF190" s="176">
        <f t="shared" si="25"/>
        <v>0</v>
      </c>
      <c r="BG190" s="176">
        <f t="shared" si="26"/>
        <v>0</v>
      </c>
      <c r="BH190" s="176">
        <f t="shared" si="27"/>
        <v>0</v>
      </c>
      <c r="BI190" s="176">
        <f t="shared" si="28"/>
        <v>0</v>
      </c>
      <c r="BJ190" s="14" t="s">
        <v>88</v>
      </c>
      <c r="BK190" s="177">
        <f t="shared" si="29"/>
        <v>0</v>
      </c>
      <c r="BL190" s="14" t="s">
        <v>196</v>
      </c>
      <c r="BM190" s="175" t="s">
        <v>458</v>
      </c>
    </row>
    <row r="191" spans="1:65" s="2" customFormat="1" ht="21.75" customHeight="1">
      <c r="A191" s="29"/>
      <c r="B191" s="163"/>
      <c r="C191" s="183" t="s">
        <v>299</v>
      </c>
      <c r="D191" s="183" t="s">
        <v>395</v>
      </c>
      <c r="E191" s="184" t="s">
        <v>459</v>
      </c>
      <c r="F191" s="185" t="s">
        <v>460</v>
      </c>
      <c r="G191" s="186" t="s">
        <v>155</v>
      </c>
      <c r="H191" s="187">
        <v>1</v>
      </c>
      <c r="I191" s="188"/>
      <c r="J191" s="187">
        <f t="shared" si="20"/>
        <v>0</v>
      </c>
      <c r="K191" s="189"/>
      <c r="L191" s="190"/>
      <c r="M191" s="191" t="s">
        <v>1</v>
      </c>
      <c r="N191" s="192" t="s">
        <v>41</v>
      </c>
      <c r="O191" s="55"/>
      <c r="P191" s="173">
        <f t="shared" si="21"/>
        <v>0</v>
      </c>
      <c r="Q191" s="173">
        <v>1.6E-2</v>
      </c>
      <c r="R191" s="173">
        <f t="shared" si="22"/>
        <v>1.6E-2</v>
      </c>
      <c r="S191" s="173">
        <v>0</v>
      </c>
      <c r="T191" s="174">
        <f t="shared" si="2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5" t="s">
        <v>265</v>
      </c>
      <c r="AT191" s="175" t="s">
        <v>395</v>
      </c>
      <c r="AU191" s="175" t="s">
        <v>88</v>
      </c>
      <c r="AY191" s="14" t="s">
        <v>132</v>
      </c>
      <c r="BE191" s="176">
        <f t="shared" si="24"/>
        <v>0</v>
      </c>
      <c r="BF191" s="176">
        <f t="shared" si="25"/>
        <v>0</v>
      </c>
      <c r="BG191" s="176">
        <f t="shared" si="26"/>
        <v>0</v>
      </c>
      <c r="BH191" s="176">
        <f t="shared" si="27"/>
        <v>0</v>
      </c>
      <c r="BI191" s="176">
        <f t="shared" si="28"/>
        <v>0</v>
      </c>
      <c r="BJ191" s="14" t="s">
        <v>88</v>
      </c>
      <c r="BK191" s="177">
        <f t="shared" si="29"/>
        <v>0</v>
      </c>
      <c r="BL191" s="14" t="s">
        <v>196</v>
      </c>
      <c r="BM191" s="175" t="s">
        <v>461</v>
      </c>
    </row>
    <row r="192" spans="1:65" s="2" customFormat="1" ht="33" customHeight="1">
      <c r="A192" s="29"/>
      <c r="B192" s="163"/>
      <c r="C192" s="164" t="s">
        <v>303</v>
      </c>
      <c r="D192" s="164" t="s">
        <v>135</v>
      </c>
      <c r="E192" s="165" t="s">
        <v>462</v>
      </c>
      <c r="F192" s="166" t="s">
        <v>463</v>
      </c>
      <c r="G192" s="167" t="s">
        <v>155</v>
      </c>
      <c r="H192" s="168">
        <v>5</v>
      </c>
      <c r="I192" s="169"/>
      <c r="J192" s="168">
        <f t="shared" si="20"/>
        <v>0</v>
      </c>
      <c r="K192" s="170"/>
      <c r="L192" s="30"/>
      <c r="M192" s="171" t="s">
        <v>1</v>
      </c>
      <c r="N192" s="172" t="s">
        <v>41</v>
      </c>
      <c r="O192" s="55"/>
      <c r="P192" s="173">
        <f t="shared" si="21"/>
        <v>0</v>
      </c>
      <c r="Q192" s="173">
        <v>0</v>
      </c>
      <c r="R192" s="173">
        <f t="shared" si="22"/>
        <v>0</v>
      </c>
      <c r="S192" s="173">
        <v>0</v>
      </c>
      <c r="T192" s="174">
        <f t="shared" si="2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5" t="s">
        <v>196</v>
      </c>
      <c r="AT192" s="175" t="s">
        <v>135</v>
      </c>
      <c r="AU192" s="175" t="s">
        <v>88</v>
      </c>
      <c r="AY192" s="14" t="s">
        <v>132</v>
      </c>
      <c r="BE192" s="176">
        <f t="shared" si="24"/>
        <v>0</v>
      </c>
      <c r="BF192" s="176">
        <f t="shared" si="25"/>
        <v>0</v>
      </c>
      <c r="BG192" s="176">
        <f t="shared" si="26"/>
        <v>0</v>
      </c>
      <c r="BH192" s="176">
        <f t="shared" si="27"/>
        <v>0</v>
      </c>
      <c r="BI192" s="176">
        <f t="shared" si="28"/>
        <v>0</v>
      </c>
      <c r="BJ192" s="14" t="s">
        <v>88</v>
      </c>
      <c r="BK192" s="177">
        <f t="shared" si="29"/>
        <v>0</v>
      </c>
      <c r="BL192" s="14" t="s">
        <v>196</v>
      </c>
      <c r="BM192" s="175" t="s">
        <v>464</v>
      </c>
    </row>
    <row r="193" spans="1:65" s="2" customFormat="1" ht="16.5" customHeight="1">
      <c r="A193" s="29"/>
      <c r="B193" s="163"/>
      <c r="C193" s="183" t="s">
        <v>309</v>
      </c>
      <c r="D193" s="183" t="s">
        <v>395</v>
      </c>
      <c r="E193" s="184" t="s">
        <v>465</v>
      </c>
      <c r="F193" s="185" t="s">
        <v>466</v>
      </c>
      <c r="G193" s="186" t="s">
        <v>155</v>
      </c>
      <c r="H193" s="187">
        <v>1</v>
      </c>
      <c r="I193" s="188"/>
      <c r="J193" s="187">
        <f t="shared" si="20"/>
        <v>0</v>
      </c>
      <c r="K193" s="189"/>
      <c r="L193" s="190"/>
      <c r="M193" s="191" t="s">
        <v>1</v>
      </c>
      <c r="N193" s="192" t="s">
        <v>41</v>
      </c>
      <c r="O193" s="55"/>
      <c r="P193" s="173">
        <f t="shared" si="21"/>
        <v>0</v>
      </c>
      <c r="Q193" s="173">
        <v>1.49E-3</v>
      </c>
      <c r="R193" s="173">
        <f t="shared" si="22"/>
        <v>1.49E-3</v>
      </c>
      <c r="S193" s="173">
        <v>0</v>
      </c>
      <c r="T193" s="174">
        <f t="shared" si="2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5" t="s">
        <v>265</v>
      </c>
      <c r="AT193" s="175" t="s">
        <v>395</v>
      </c>
      <c r="AU193" s="175" t="s">
        <v>88</v>
      </c>
      <c r="AY193" s="14" t="s">
        <v>132</v>
      </c>
      <c r="BE193" s="176">
        <f t="shared" si="24"/>
        <v>0</v>
      </c>
      <c r="BF193" s="176">
        <f t="shared" si="25"/>
        <v>0</v>
      </c>
      <c r="BG193" s="176">
        <f t="shared" si="26"/>
        <v>0</v>
      </c>
      <c r="BH193" s="176">
        <f t="shared" si="27"/>
        <v>0</v>
      </c>
      <c r="BI193" s="176">
        <f t="shared" si="28"/>
        <v>0</v>
      </c>
      <c r="BJ193" s="14" t="s">
        <v>88</v>
      </c>
      <c r="BK193" s="177">
        <f t="shared" si="29"/>
        <v>0</v>
      </c>
      <c r="BL193" s="14" t="s">
        <v>196</v>
      </c>
      <c r="BM193" s="175" t="s">
        <v>467</v>
      </c>
    </row>
    <row r="194" spans="1:65" s="2" customFormat="1" ht="21.75" customHeight="1">
      <c r="A194" s="29"/>
      <c r="B194" s="163"/>
      <c r="C194" s="164" t="s">
        <v>315</v>
      </c>
      <c r="D194" s="164" t="s">
        <v>135</v>
      </c>
      <c r="E194" s="165" t="s">
        <v>468</v>
      </c>
      <c r="F194" s="166" t="s">
        <v>469</v>
      </c>
      <c r="G194" s="167" t="s">
        <v>155</v>
      </c>
      <c r="H194" s="168">
        <v>1</v>
      </c>
      <c r="I194" s="169"/>
      <c r="J194" s="168">
        <f t="shared" si="20"/>
        <v>0</v>
      </c>
      <c r="K194" s="170"/>
      <c r="L194" s="30"/>
      <c r="M194" s="171" t="s">
        <v>1</v>
      </c>
      <c r="N194" s="172" t="s">
        <v>41</v>
      </c>
      <c r="O194" s="55"/>
      <c r="P194" s="173">
        <f t="shared" si="21"/>
        <v>0</v>
      </c>
      <c r="Q194" s="173">
        <v>0</v>
      </c>
      <c r="R194" s="173">
        <f t="shared" si="22"/>
        <v>0</v>
      </c>
      <c r="S194" s="173">
        <v>0</v>
      </c>
      <c r="T194" s="174">
        <f t="shared" si="2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5" t="s">
        <v>196</v>
      </c>
      <c r="AT194" s="175" t="s">
        <v>135</v>
      </c>
      <c r="AU194" s="175" t="s">
        <v>88</v>
      </c>
      <c r="AY194" s="14" t="s">
        <v>132</v>
      </c>
      <c r="BE194" s="176">
        <f t="shared" si="24"/>
        <v>0</v>
      </c>
      <c r="BF194" s="176">
        <f t="shared" si="25"/>
        <v>0</v>
      </c>
      <c r="BG194" s="176">
        <f t="shared" si="26"/>
        <v>0</v>
      </c>
      <c r="BH194" s="176">
        <f t="shared" si="27"/>
        <v>0</v>
      </c>
      <c r="BI194" s="176">
        <f t="shared" si="28"/>
        <v>0</v>
      </c>
      <c r="BJ194" s="14" t="s">
        <v>88</v>
      </c>
      <c r="BK194" s="177">
        <f t="shared" si="29"/>
        <v>0</v>
      </c>
      <c r="BL194" s="14" t="s">
        <v>196</v>
      </c>
      <c r="BM194" s="175" t="s">
        <v>470</v>
      </c>
    </row>
    <row r="195" spans="1:65" s="2" customFormat="1" ht="21.75" customHeight="1">
      <c r="A195" s="29"/>
      <c r="B195" s="163"/>
      <c r="C195" s="164" t="s">
        <v>471</v>
      </c>
      <c r="D195" s="164" t="s">
        <v>135</v>
      </c>
      <c r="E195" s="165" t="s">
        <v>472</v>
      </c>
      <c r="F195" s="166" t="s">
        <v>473</v>
      </c>
      <c r="G195" s="167" t="s">
        <v>155</v>
      </c>
      <c r="H195" s="168">
        <v>1</v>
      </c>
      <c r="I195" s="169"/>
      <c r="J195" s="168">
        <f t="shared" si="20"/>
        <v>0</v>
      </c>
      <c r="K195" s="170"/>
      <c r="L195" s="30"/>
      <c r="M195" s="171" t="s">
        <v>1</v>
      </c>
      <c r="N195" s="172" t="s">
        <v>41</v>
      </c>
      <c r="O195" s="55"/>
      <c r="P195" s="173">
        <f t="shared" si="21"/>
        <v>0</v>
      </c>
      <c r="Q195" s="173">
        <v>0</v>
      </c>
      <c r="R195" s="173">
        <f t="shared" si="22"/>
        <v>0</v>
      </c>
      <c r="S195" s="173">
        <v>0</v>
      </c>
      <c r="T195" s="174">
        <f t="shared" si="2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5" t="s">
        <v>196</v>
      </c>
      <c r="AT195" s="175" t="s">
        <v>135</v>
      </c>
      <c r="AU195" s="175" t="s">
        <v>88</v>
      </c>
      <c r="AY195" s="14" t="s">
        <v>132</v>
      </c>
      <c r="BE195" s="176">
        <f t="shared" si="24"/>
        <v>0</v>
      </c>
      <c r="BF195" s="176">
        <f t="shared" si="25"/>
        <v>0</v>
      </c>
      <c r="BG195" s="176">
        <f t="shared" si="26"/>
        <v>0</v>
      </c>
      <c r="BH195" s="176">
        <f t="shared" si="27"/>
        <v>0</v>
      </c>
      <c r="BI195" s="176">
        <f t="shared" si="28"/>
        <v>0</v>
      </c>
      <c r="BJ195" s="14" t="s">
        <v>88</v>
      </c>
      <c r="BK195" s="177">
        <f t="shared" si="29"/>
        <v>0</v>
      </c>
      <c r="BL195" s="14" t="s">
        <v>196</v>
      </c>
      <c r="BM195" s="175" t="s">
        <v>474</v>
      </c>
    </row>
    <row r="196" spans="1:65" s="2" customFormat="1" ht="21.75" customHeight="1">
      <c r="A196" s="29"/>
      <c r="B196" s="163"/>
      <c r="C196" s="164" t="s">
        <v>475</v>
      </c>
      <c r="D196" s="164" t="s">
        <v>135</v>
      </c>
      <c r="E196" s="165" t="s">
        <v>476</v>
      </c>
      <c r="F196" s="166" t="s">
        <v>477</v>
      </c>
      <c r="G196" s="167" t="s">
        <v>155</v>
      </c>
      <c r="H196" s="168">
        <v>5</v>
      </c>
      <c r="I196" s="169"/>
      <c r="J196" s="168">
        <f t="shared" si="20"/>
        <v>0</v>
      </c>
      <c r="K196" s="170"/>
      <c r="L196" s="30"/>
      <c r="M196" s="171" t="s">
        <v>1</v>
      </c>
      <c r="N196" s="172" t="s">
        <v>41</v>
      </c>
      <c r="O196" s="55"/>
      <c r="P196" s="173">
        <f t="shared" si="21"/>
        <v>0</v>
      </c>
      <c r="Q196" s="173">
        <v>0</v>
      </c>
      <c r="R196" s="173">
        <f t="shared" si="22"/>
        <v>0</v>
      </c>
      <c r="S196" s="173">
        <v>0</v>
      </c>
      <c r="T196" s="174">
        <f t="shared" si="2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5" t="s">
        <v>196</v>
      </c>
      <c r="AT196" s="175" t="s">
        <v>135</v>
      </c>
      <c r="AU196" s="175" t="s">
        <v>88</v>
      </c>
      <c r="AY196" s="14" t="s">
        <v>132</v>
      </c>
      <c r="BE196" s="176">
        <f t="shared" si="24"/>
        <v>0</v>
      </c>
      <c r="BF196" s="176">
        <f t="shared" si="25"/>
        <v>0</v>
      </c>
      <c r="BG196" s="176">
        <f t="shared" si="26"/>
        <v>0</v>
      </c>
      <c r="BH196" s="176">
        <f t="shared" si="27"/>
        <v>0</v>
      </c>
      <c r="BI196" s="176">
        <f t="shared" si="28"/>
        <v>0</v>
      </c>
      <c r="BJ196" s="14" t="s">
        <v>88</v>
      </c>
      <c r="BK196" s="177">
        <f t="shared" si="29"/>
        <v>0</v>
      </c>
      <c r="BL196" s="14" t="s">
        <v>196</v>
      </c>
      <c r="BM196" s="175" t="s">
        <v>478</v>
      </c>
    </row>
    <row r="197" spans="1:65" s="2" customFormat="1" ht="21.75" customHeight="1">
      <c r="A197" s="29"/>
      <c r="B197" s="163"/>
      <c r="C197" s="183" t="s">
        <v>479</v>
      </c>
      <c r="D197" s="183" t="s">
        <v>395</v>
      </c>
      <c r="E197" s="184" t="s">
        <v>480</v>
      </c>
      <c r="F197" s="185" t="s">
        <v>481</v>
      </c>
      <c r="G197" s="186" t="s">
        <v>155</v>
      </c>
      <c r="H197" s="187">
        <v>5</v>
      </c>
      <c r="I197" s="188"/>
      <c r="J197" s="187">
        <f t="shared" si="20"/>
        <v>0</v>
      </c>
      <c r="K197" s="189"/>
      <c r="L197" s="190"/>
      <c r="M197" s="191" t="s">
        <v>1</v>
      </c>
      <c r="N197" s="192" t="s">
        <v>41</v>
      </c>
      <c r="O197" s="55"/>
      <c r="P197" s="173">
        <f t="shared" si="21"/>
        <v>0</v>
      </c>
      <c r="Q197" s="173">
        <v>1.16E-3</v>
      </c>
      <c r="R197" s="173">
        <f t="shared" si="22"/>
        <v>5.7999999999999996E-3</v>
      </c>
      <c r="S197" s="173">
        <v>0</v>
      </c>
      <c r="T197" s="174">
        <f t="shared" si="2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5" t="s">
        <v>265</v>
      </c>
      <c r="AT197" s="175" t="s">
        <v>395</v>
      </c>
      <c r="AU197" s="175" t="s">
        <v>88</v>
      </c>
      <c r="AY197" s="14" t="s">
        <v>132</v>
      </c>
      <c r="BE197" s="176">
        <f t="shared" si="24"/>
        <v>0</v>
      </c>
      <c r="BF197" s="176">
        <f t="shared" si="25"/>
        <v>0</v>
      </c>
      <c r="BG197" s="176">
        <f t="shared" si="26"/>
        <v>0</v>
      </c>
      <c r="BH197" s="176">
        <f t="shared" si="27"/>
        <v>0</v>
      </c>
      <c r="BI197" s="176">
        <f t="shared" si="28"/>
        <v>0</v>
      </c>
      <c r="BJ197" s="14" t="s">
        <v>88</v>
      </c>
      <c r="BK197" s="177">
        <f t="shared" si="29"/>
        <v>0</v>
      </c>
      <c r="BL197" s="14" t="s">
        <v>196</v>
      </c>
      <c r="BM197" s="175" t="s">
        <v>482</v>
      </c>
    </row>
    <row r="198" spans="1:65" s="2" customFormat="1" ht="21.75" customHeight="1">
      <c r="A198" s="29"/>
      <c r="B198" s="163"/>
      <c r="C198" s="164" t="s">
        <v>483</v>
      </c>
      <c r="D198" s="164" t="s">
        <v>135</v>
      </c>
      <c r="E198" s="165" t="s">
        <v>484</v>
      </c>
      <c r="F198" s="166" t="s">
        <v>485</v>
      </c>
      <c r="G198" s="167" t="s">
        <v>155</v>
      </c>
      <c r="H198" s="168">
        <v>1</v>
      </c>
      <c r="I198" s="169"/>
      <c r="J198" s="168">
        <f t="shared" si="20"/>
        <v>0</v>
      </c>
      <c r="K198" s="170"/>
      <c r="L198" s="30"/>
      <c r="M198" s="171" t="s">
        <v>1</v>
      </c>
      <c r="N198" s="172" t="s">
        <v>41</v>
      </c>
      <c r="O198" s="55"/>
      <c r="P198" s="173">
        <f t="shared" si="21"/>
        <v>0</v>
      </c>
      <c r="Q198" s="173">
        <v>0</v>
      </c>
      <c r="R198" s="173">
        <f t="shared" si="22"/>
        <v>0</v>
      </c>
      <c r="S198" s="173">
        <v>0</v>
      </c>
      <c r="T198" s="174">
        <f t="shared" si="2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5" t="s">
        <v>196</v>
      </c>
      <c r="AT198" s="175" t="s">
        <v>135</v>
      </c>
      <c r="AU198" s="175" t="s">
        <v>88</v>
      </c>
      <c r="AY198" s="14" t="s">
        <v>132</v>
      </c>
      <c r="BE198" s="176">
        <f t="shared" si="24"/>
        <v>0</v>
      </c>
      <c r="BF198" s="176">
        <f t="shared" si="25"/>
        <v>0</v>
      </c>
      <c r="BG198" s="176">
        <f t="shared" si="26"/>
        <v>0</v>
      </c>
      <c r="BH198" s="176">
        <f t="shared" si="27"/>
        <v>0</v>
      </c>
      <c r="BI198" s="176">
        <f t="shared" si="28"/>
        <v>0</v>
      </c>
      <c r="BJ198" s="14" t="s">
        <v>88</v>
      </c>
      <c r="BK198" s="177">
        <f t="shared" si="29"/>
        <v>0</v>
      </c>
      <c r="BL198" s="14" t="s">
        <v>196</v>
      </c>
      <c r="BM198" s="175" t="s">
        <v>486</v>
      </c>
    </row>
    <row r="199" spans="1:65" s="2" customFormat="1" ht="16.5" customHeight="1">
      <c r="A199" s="29"/>
      <c r="B199" s="163"/>
      <c r="C199" s="183" t="s">
        <v>487</v>
      </c>
      <c r="D199" s="183" t="s">
        <v>395</v>
      </c>
      <c r="E199" s="184" t="s">
        <v>488</v>
      </c>
      <c r="F199" s="185" t="s">
        <v>489</v>
      </c>
      <c r="G199" s="186" t="s">
        <v>155</v>
      </c>
      <c r="H199" s="187">
        <v>1</v>
      </c>
      <c r="I199" s="188"/>
      <c r="J199" s="187">
        <f t="shared" si="20"/>
        <v>0</v>
      </c>
      <c r="K199" s="189"/>
      <c r="L199" s="190"/>
      <c r="M199" s="191" t="s">
        <v>1</v>
      </c>
      <c r="N199" s="192" t="s">
        <v>41</v>
      </c>
      <c r="O199" s="55"/>
      <c r="P199" s="173">
        <f t="shared" si="21"/>
        <v>0</v>
      </c>
      <c r="Q199" s="173">
        <v>2.5999999999999998E-4</v>
      </c>
      <c r="R199" s="173">
        <f t="shared" si="22"/>
        <v>2.5999999999999998E-4</v>
      </c>
      <c r="S199" s="173">
        <v>0</v>
      </c>
      <c r="T199" s="174">
        <f t="shared" si="2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75" t="s">
        <v>265</v>
      </c>
      <c r="AT199" s="175" t="s">
        <v>395</v>
      </c>
      <c r="AU199" s="175" t="s">
        <v>88</v>
      </c>
      <c r="AY199" s="14" t="s">
        <v>132</v>
      </c>
      <c r="BE199" s="176">
        <f t="shared" si="24"/>
        <v>0</v>
      </c>
      <c r="BF199" s="176">
        <f t="shared" si="25"/>
        <v>0</v>
      </c>
      <c r="BG199" s="176">
        <f t="shared" si="26"/>
        <v>0</v>
      </c>
      <c r="BH199" s="176">
        <f t="shared" si="27"/>
        <v>0</v>
      </c>
      <c r="BI199" s="176">
        <f t="shared" si="28"/>
        <v>0</v>
      </c>
      <c r="BJ199" s="14" t="s">
        <v>88</v>
      </c>
      <c r="BK199" s="177">
        <f t="shared" si="29"/>
        <v>0</v>
      </c>
      <c r="BL199" s="14" t="s">
        <v>196</v>
      </c>
      <c r="BM199" s="175" t="s">
        <v>490</v>
      </c>
    </row>
    <row r="200" spans="1:65" s="2" customFormat="1" ht="33" customHeight="1">
      <c r="A200" s="29"/>
      <c r="B200" s="163"/>
      <c r="C200" s="164" t="s">
        <v>491</v>
      </c>
      <c r="D200" s="164" t="s">
        <v>135</v>
      </c>
      <c r="E200" s="165" t="s">
        <v>492</v>
      </c>
      <c r="F200" s="166" t="s">
        <v>493</v>
      </c>
      <c r="G200" s="167" t="s">
        <v>494</v>
      </c>
      <c r="H200" s="168">
        <v>1</v>
      </c>
      <c r="I200" s="169"/>
      <c r="J200" s="168">
        <f t="shared" si="20"/>
        <v>0</v>
      </c>
      <c r="K200" s="170"/>
      <c r="L200" s="30"/>
      <c r="M200" s="171" t="s">
        <v>1</v>
      </c>
      <c r="N200" s="172" t="s">
        <v>41</v>
      </c>
      <c r="O200" s="55"/>
      <c r="P200" s="173">
        <f t="shared" si="21"/>
        <v>0</v>
      </c>
      <c r="Q200" s="173">
        <v>0</v>
      </c>
      <c r="R200" s="173">
        <f t="shared" si="22"/>
        <v>0</v>
      </c>
      <c r="S200" s="173">
        <v>0</v>
      </c>
      <c r="T200" s="174">
        <f t="shared" si="2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5" t="s">
        <v>196</v>
      </c>
      <c r="AT200" s="175" t="s">
        <v>135</v>
      </c>
      <c r="AU200" s="175" t="s">
        <v>88</v>
      </c>
      <c r="AY200" s="14" t="s">
        <v>132</v>
      </c>
      <c r="BE200" s="176">
        <f t="shared" si="24"/>
        <v>0</v>
      </c>
      <c r="BF200" s="176">
        <f t="shared" si="25"/>
        <v>0</v>
      </c>
      <c r="BG200" s="176">
        <f t="shared" si="26"/>
        <v>0</v>
      </c>
      <c r="BH200" s="176">
        <f t="shared" si="27"/>
        <v>0</v>
      </c>
      <c r="BI200" s="176">
        <f t="shared" si="28"/>
        <v>0</v>
      </c>
      <c r="BJ200" s="14" t="s">
        <v>88</v>
      </c>
      <c r="BK200" s="177">
        <f t="shared" si="29"/>
        <v>0</v>
      </c>
      <c r="BL200" s="14" t="s">
        <v>196</v>
      </c>
      <c r="BM200" s="175" t="s">
        <v>495</v>
      </c>
    </row>
    <row r="201" spans="1:65" s="2" customFormat="1" ht="21.75" customHeight="1">
      <c r="A201" s="29"/>
      <c r="B201" s="163"/>
      <c r="C201" s="164" t="s">
        <v>496</v>
      </c>
      <c r="D201" s="164" t="s">
        <v>135</v>
      </c>
      <c r="E201" s="165" t="s">
        <v>497</v>
      </c>
      <c r="F201" s="166" t="s">
        <v>498</v>
      </c>
      <c r="G201" s="167" t="s">
        <v>437</v>
      </c>
      <c r="H201" s="169"/>
      <c r="I201" s="169"/>
      <c r="J201" s="168">
        <f t="shared" si="20"/>
        <v>0</v>
      </c>
      <c r="K201" s="170"/>
      <c r="L201" s="30"/>
      <c r="M201" s="171" t="s">
        <v>1</v>
      </c>
      <c r="N201" s="172" t="s">
        <v>41</v>
      </c>
      <c r="O201" s="55"/>
      <c r="P201" s="173">
        <f t="shared" si="21"/>
        <v>0</v>
      </c>
      <c r="Q201" s="173">
        <v>0</v>
      </c>
      <c r="R201" s="173">
        <f t="shared" si="22"/>
        <v>0</v>
      </c>
      <c r="S201" s="173">
        <v>0</v>
      </c>
      <c r="T201" s="174">
        <f t="shared" si="2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5" t="s">
        <v>196</v>
      </c>
      <c r="AT201" s="175" t="s">
        <v>135</v>
      </c>
      <c r="AU201" s="175" t="s">
        <v>88</v>
      </c>
      <c r="AY201" s="14" t="s">
        <v>132</v>
      </c>
      <c r="BE201" s="176">
        <f t="shared" si="24"/>
        <v>0</v>
      </c>
      <c r="BF201" s="176">
        <f t="shared" si="25"/>
        <v>0</v>
      </c>
      <c r="BG201" s="176">
        <f t="shared" si="26"/>
        <v>0</v>
      </c>
      <c r="BH201" s="176">
        <f t="shared" si="27"/>
        <v>0</v>
      </c>
      <c r="BI201" s="176">
        <f t="shared" si="28"/>
        <v>0</v>
      </c>
      <c r="BJ201" s="14" t="s">
        <v>88</v>
      </c>
      <c r="BK201" s="177">
        <f t="shared" si="29"/>
        <v>0</v>
      </c>
      <c r="BL201" s="14" t="s">
        <v>196</v>
      </c>
      <c r="BM201" s="175" t="s">
        <v>499</v>
      </c>
    </row>
    <row r="202" spans="1:65" s="12" customFormat="1" ht="22.9" customHeight="1">
      <c r="B202" s="150"/>
      <c r="D202" s="151" t="s">
        <v>74</v>
      </c>
      <c r="E202" s="161" t="s">
        <v>281</v>
      </c>
      <c r="F202" s="161" t="s">
        <v>282</v>
      </c>
      <c r="I202" s="153"/>
      <c r="J202" s="162">
        <f>BK202</f>
        <v>0</v>
      </c>
      <c r="L202" s="150"/>
      <c r="M202" s="155"/>
      <c r="N202" s="156"/>
      <c r="O202" s="156"/>
      <c r="P202" s="157">
        <f>SUM(P203:P208)</f>
        <v>0</v>
      </c>
      <c r="Q202" s="156"/>
      <c r="R202" s="157">
        <f>SUM(R203:R208)</f>
        <v>0</v>
      </c>
      <c r="S202" s="156"/>
      <c r="T202" s="158">
        <f>SUM(T203:T208)</f>
        <v>0</v>
      </c>
      <c r="AR202" s="151" t="s">
        <v>88</v>
      </c>
      <c r="AT202" s="159" t="s">
        <v>74</v>
      </c>
      <c r="AU202" s="159" t="s">
        <v>82</v>
      </c>
      <c r="AY202" s="151" t="s">
        <v>132</v>
      </c>
      <c r="BK202" s="160">
        <f>SUM(BK203:BK208)</f>
        <v>0</v>
      </c>
    </row>
    <row r="203" spans="1:65" s="2" customFormat="1" ht="21.75" customHeight="1">
      <c r="A203" s="29"/>
      <c r="B203" s="163"/>
      <c r="C203" s="164" t="s">
        <v>500</v>
      </c>
      <c r="D203" s="164" t="s">
        <v>135</v>
      </c>
      <c r="E203" s="165" t="s">
        <v>501</v>
      </c>
      <c r="F203" s="166" t="s">
        <v>502</v>
      </c>
      <c r="G203" s="167" t="s">
        <v>143</v>
      </c>
      <c r="H203" s="168">
        <v>10.44</v>
      </c>
      <c r="I203" s="169"/>
      <c r="J203" s="168">
        <f t="shared" ref="J203:J208" si="30">ROUND(I203*H203,3)</f>
        <v>0</v>
      </c>
      <c r="K203" s="170"/>
      <c r="L203" s="30"/>
      <c r="M203" s="171" t="s">
        <v>1</v>
      </c>
      <c r="N203" s="172" t="s">
        <v>41</v>
      </c>
      <c r="O203" s="55"/>
      <c r="P203" s="173">
        <f t="shared" ref="P203:P208" si="31">O203*H203</f>
        <v>0</v>
      </c>
      <c r="Q203" s="173">
        <v>0</v>
      </c>
      <c r="R203" s="173">
        <f t="shared" ref="R203:R208" si="32">Q203*H203</f>
        <v>0</v>
      </c>
      <c r="S203" s="173">
        <v>0</v>
      </c>
      <c r="T203" s="174">
        <f t="shared" ref="T203:T208" si="33">S203*H203</f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75" t="s">
        <v>196</v>
      </c>
      <c r="AT203" s="175" t="s">
        <v>135</v>
      </c>
      <c r="AU203" s="175" t="s">
        <v>88</v>
      </c>
      <c r="AY203" s="14" t="s">
        <v>132</v>
      </c>
      <c r="BE203" s="176">
        <f t="shared" ref="BE203:BE208" si="34">IF(N203="základná",J203,0)</f>
        <v>0</v>
      </c>
      <c r="BF203" s="176">
        <f t="shared" ref="BF203:BF208" si="35">IF(N203="znížená",J203,0)</f>
        <v>0</v>
      </c>
      <c r="BG203" s="176">
        <f t="shared" ref="BG203:BG208" si="36">IF(N203="zákl. prenesená",J203,0)</f>
        <v>0</v>
      </c>
      <c r="BH203" s="176">
        <f t="shared" ref="BH203:BH208" si="37">IF(N203="zníž. prenesená",J203,0)</f>
        <v>0</v>
      </c>
      <c r="BI203" s="176">
        <f t="shared" ref="BI203:BI208" si="38">IF(N203="nulová",J203,0)</f>
        <v>0</v>
      </c>
      <c r="BJ203" s="14" t="s">
        <v>88</v>
      </c>
      <c r="BK203" s="177">
        <f t="shared" ref="BK203:BK208" si="39">ROUND(I203*H203,3)</f>
        <v>0</v>
      </c>
      <c r="BL203" s="14" t="s">
        <v>196</v>
      </c>
      <c r="BM203" s="175" t="s">
        <v>503</v>
      </c>
    </row>
    <row r="204" spans="1:65" s="2" customFormat="1" ht="21.75" customHeight="1">
      <c r="A204" s="29"/>
      <c r="B204" s="163"/>
      <c r="C204" s="164" t="s">
        <v>504</v>
      </c>
      <c r="D204" s="164" t="s">
        <v>135</v>
      </c>
      <c r="E204" s="165" t="s">
        <v>505</v>
      </c>
      <c r="F204" s="166" t="s">
        <v>506</v>
      </c>
      <c r="G204" s="167" t="s">
        <v>143</v>
      </c>
      <c r="H204" s="168">
        <v>10.44</v>
      </c>
      <c r="I204" s="169"/>
      <c r="J204" s="168">
        <f t="shared" si="30"/>
        <v>0</v>
      </c>
      <c r="K204" s="170"/>
      <c r="L204" s="30"/>
      <c r="M204" s="171" t="s">
        <v>1</v>
      </c>
      <c r="N204" s="172" t="s">
        <v>41</v>
      </c>
      <c r="O204" s="55"/>
      <c r="P204" s="173">
        <f t="shared" si="31"/>
        <v>0</v>
      </c>
      <c r="Q204" s="173">
        <v>0</v>
      </c>
      <c r="R204" s="173">
        <f t="shared" si="32"/>
        <v>0</v>
      </c>
      <c r="S204" s="173">
        <v>0</v>
      </c>
      <c r="T204" s="174">
        <f t="shared" si="3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75" t="s">
        <v>196</v>
      </c>
      <c r="AT204" s="175" t="s">
        <v>135</v>
      </c>
      <c r="AU204" s="175" t="s">
        <v>88</v>
      </c>
      <c r="AY204" s="14" t="s">
        <v>132</v>
      </c>
      <c r="BE204" s="176">
        <f t="shared" si="34"/>
        <v>0</v>
      </c>
      <c r="BF204" s="176">
        <f t="shared" si="35"/>
        <v>0</v>
      </c>
      <c r="BG204" s="176">
        <f t="shared" si="36"/>
        <v>0</v>
      </c>
      <c r="BH204" s="176">
        <f t="shared" si="37"/>
        <v>0</v>
      </c>
      <c r="BI204" s="176">
        <f t="shared" si="38"/>
        <v>0</v>
      </c>
      <c r="BJ204" s="14" t="s">
        <v>88</v>
      </c>
      <c r="BK204" s="177">
        <f t="shared" si="39"/>
        <v>0</v>
      </c>
      <c r="BL204" s="14" t="s">
        <v>196</v>
      </c>
      <c r="BM204" s="175" t="s">
        <v>507</v>
      </c>
    </row>
    <row r="205" spans="1:65" s="2" customFormat="1" ht="21.75" customHeight="1">
      <c r="A205" s="29"/>
      <c r="B205" s="163"/>
      <c r="C205" s="164" t="s">
        <v>508</v>
      </c>
      <c r="D205" s="164" t="s">
        <v>135</v>
      </c>
      <c r="E205" s="165" t="s">
        <v>509</v>
      </c>
      <c r="F205" s="166" t="s">
        <v>510</v>
      </c>
      <c r="G205" s="167" t="s">
        <v>155</v>
      </c>
      <c r="H205" s="168">
        <v>14</v>
      </c>
      <c r="I205" s="169"/>
      <c r="J205" s="168">
        <f t="shared" si="30"/>
        <v>0</v>
      </c>
      <c r="K205" s="170"/>
      <c r="L205" s="30"/>
      <c r="M205" s="171" t="s">
        <v>1</v>
      </c>
      <c r="N205" s="172" t="s">
        <v>41</v>
      </c>
      <c r="O205" s="55"/>
      <c r="P205" s="173">
        <f t="shared" si="31"/>
        <v>0</v>
      </c>
      <c r="Q205" s="173">
        <v>0</v>
      </c>
      <c r="R205" s="173">
        <f t="shared" si="32"/>
        <v>0</v>
      </c>
      <c r="S205" s="173">
        <v>0</v>
      </c>
      <c r="T205" s="174">
        <f t="shared" si="3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5" t="s">
        <v>196</v>
      </c>
      <c r="AT205" s="175" t="s">
        <v>135</v>
      </c>
      <c r="AU205" s="175" t="s">
        <v>88</v>
      </c>
      <c r="AY205" s="14" t="s">
        <v>132</v>
      </c>
      <c r="BE205" s="176">
        <f t="shared" si="34"/>
        <v>0</v>
      </c>
      <c r="BF205" s="176">
        <f t="shared" si="35"/>
        <v>0</v>
      </c>
      <c r="BG205" s="176">
        <f t="shared" si="36"/>
        <v>0</v>
      </c>
      <c r="BH205" s="176">
        <f t="shared" si="37"/>
        <v>0</v>
      </c>
      <c r="BI205" s="176">
        <f t="shared" si="38"/>
        <v>0</v>
      </c>
      <c r="BJ205" s="14" t="s">
        <v>88</v>
      </c>
      <c r="BK205" s="177">
        <f t="shared" si="39"/>
        <v>0</v>
      </c>
      <c r="BL205" s="14" t="s">
        <v>196</v>
      </c>
      <c r="BM205" s="175" t="s">
        <v>511</v>
      </c>
    </row>
    <row r="206" spans="1:65" s="2" customFormat="1" ht="21.75" customHeight="1">
      <c r="A206" s="29"/>
      <c r="B206" s="163"/>
      <c r="C206" s="164" t="s">
        <v>512</v>
      </c>
      <c r="D206" s="164" t="s">
        <v>135</v>
      </c>
      <c r="E206" s="165" t="s">
        <v>513</v>
      </c>
      <c r="F206" s="166" t="s">
        <v>514</v>
      </c>
      <c r="G206" s="167" t="s">
        <v>143</v>
      </c>
      <c r="H206" s="168">
        <v>10.44</v>
      </c>
      <c r="I206" s="169"/>
      <c r="J206" s="168">
        <f t="shared" si="30"/>
        <v>0</v>
      </c>
      <c r="K206" s="170"/>
      <c r="L206" s="30"/>
      <c r="M206" s="171" t="s">
        <v>1</v>
      </c>
      <c r="N206" s="172" t="s">
        <v>41</v>
      </c>
      <c r="O206" s="55"/>
      <c r="P206" s="173">
        <f t="shared" si="31"/>
        <v>0</v>
      </c>
      <c r="Q206" s="173">
        <v>0</v>
      </c>
      <c r="R206" s="173">
        <f t="shared" si="32"/>
        <v>0</v>
      </c>
      <c r="S206" s="173">
        <v>0</v>
      </c>
      <c r="T206" s="174">
        <f t="shared" si="3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75" t="s">
        <v>196</v>
      </c>
      <c r="AT206" s="175" t="s">
        <v>135</v>
      </c>
      <c r="AU206" s="175" t="s">
        <v>88</v>
      </c>
      <c r="AY206" s="14" t="s">
        <v>132</v>
      </c>
      <c r="BE206" s="176">
        <f t="shared" si="34"/>
        <v>0</v>
      </c>
      <c r="BF206" s="176">
        <f t="shared" si="35"/>
        <v>0</v>
      </c>
      <c r="BG206" s="176">
        <f t="shared" si="36"/>
        <v>0</v>
      </c>
      <c r="BH206" s="176">
        <f t="shared" si="37"/>
        <v>0</v>
      </c>
      <c r="BI206" s="176">
        <f t="shared" si="38"/>
        <v>0</v>
      </c>
      <c r="BJ206" s="14" t="s">
        <v>88</v>
      </c>
      <c r="BK206" s="177">
        <f t="shared" si="39"/>
        <v>0</v>
      </c>
      <c r="BL206" s="14" t="s">
        <v>196</v>
      </c>
      <c r="BM206" s="175" t="s">
        <v>515</v>
      </c>
    </row>
    <row r="207" spans="1:65" s="2" customFormat="1" ht="21.75" customHeight="1">
      <c r="A207" s="29"/>
      <c r="B207" s="163"/>
      <c r="C207" s="164" t="s">
        <v>516</v>
      </c>
      <c r="D207" s="164" t="s">
        <v>135</v>
      </c>
      <c r="E207" s="165" t="s">
        <v>517</v>
      </c>
      <c r="F207" s="166" t="s">
        <v>518</v>
      </c>
      <c r="G207" s="167" t="s">
        <v>143</v>
      </c>
      <c r="H207" s="168">
        <v>10.44</v>
      </c>
      <c r="I207" s="169"/>
      <c r="J207" s="168">
        <f t="shared" si="30"/>
        <v>0</v>
      </c>
      <c r="K207" s="170"/>
      <c r="L207" s="30"/>
      <c r="M207" s="171" t="s">
        <v>1</v>
      </c>
      <c r="N207" s="172" t="s">
        <v>41</v>
      </c>
      <c r="O207" s="55"/>
      <c r="P207" s="173">
        <f t="shared" si="31"/>
        <v>0</v>
      </c>
      <c r="Q207" s="173">
        <v>0</v>
      </c>
      <c r="R207" s="173">
        <f t="shared" si="32"/>
        <v>0</v>
      </c>
      <c r="S207" s="173">
        <v>0</v>
      </c>
      <c r="T207" s="174">
        <f t="shared" si="3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75" t="s">
        <v>196</v>
      </c>
      <c r="AT207" s="175" t="s">
        <v>135</v>
      </c>
      <c r="AU207" s="175" t="s">
        <v>88</v>
      </c>
      <c r="AY207" s="14" t="s">
        <v>132</v>
      </c>
      <c r="BE207" s="176">
        <f t="shared" si="34"/>
        <v>0</v>
      </c>
      <c r="BF207" s="176">
        <f t="shared" si="35"/>
        <v>0</v>
      </c>
      <c r="BG207" s="176">
        <f t="shared" si="36"/>
        <v>0</v>
      </c>
      <c r="BH207" s="176">
        <f t="shared" si="37"/>
        <v>0</v>
      </c>
      <c r="BI207" s="176">
        <f t="shared" si="38"/>
        <v>0</v>
      </c>
      <c r="BJ207" s="14" t="s">
        <v>88</v>
      </c>
      <c r="BK207" s="177">
        <f t="shared" si="39"/>
        <v>0</v>
      </c>
      <c r="BL207" s="14" t="s">
        <v>196</v>
      </c>
      <c r="BM207" s="175" t="s">
        <v>519</v>
      </c>
    </row>
    <row r="208" spans="1:65" s="2" customFormat="1" ht="21.75" customHeight="1">
      <c r="A208" s="29"/>
      <c r="B208" s="163"/>
      <c r="C208" s="164" t="s">
        <v>520</v>
      </c>
      <c r="D208" s="164" t="s">
        <v>135</v>
      </c>
      <c r="E208" s="165" t="s">
        <v>521</v>
      </c>
      <c r="F208" s="166" t="s">
        <v>522</v>
      </c>
      <c r="G208" s="167" t="s">
        <v>437</v>
      </c>
      <c r="H208" s="169"/>
      <c r="I208" s="169"/>
      <c r="J208" s="168">
        <f t="shared" si="30"/>
        <v>0</v>
      </c>
      <c r="K208" s="170"/>
      <c r="L208" s="30"/>
      <c r="M208" s="171" t="s">
        <v>1</v>
      </c>
      <c r="N208" s="172" t="s">
        <v>41</v>
      </c>
      <c r="O208" s="55"/>
      <c r="P208" s="173">
        <f t="shared" si="31"/>
        <v>0</v>
      </c>
      <c r="Q208" s="173">
        <v>0</v>
      </c>
      <c r="R208" s="173">
        <f t="shared" si="32"/>
        <v>0</v>
      </c>
      <c r="S208" s="173">
        <v>0</v>
      </c>
      <c r="T208" s="174">
        <f t="shared" si="3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75" t="s">
        <v>196</v>
      </c>
      <c r="AT208" s="175" t="s">
        <v>135</v>
      </c>
      <c r="AU208" s="175" t="s">
        <v>88</v>
      </c>
      <c r="AY208" s="14" t="s">
        <v>132</v>
      </c>
      <c r="BE208" s="176">
        <f t="shared" si="34"/>
        <v>0</v>
      </c>
      <c r="BF208" s="176">
        <f t="shared" si="35"/>
        <v>0</v>
      </c>
      <c r="BG208" s="176">
        <f t="shared" si="36"/>
        <v>0</v>
      </c>
      <c r="BH208" s="176">
        <f t="shared" si="37"/>
        <v>0</v>
      </c>
      <c r="BI208" s="176">
        <f t="shared" si="38"/>
        <v>0</v>
      </c>
      <c r="BJ208" s="14" t="s">
        <v>88</v>
      </c>
      <c r="BK208" s="177">
        <f t="shared" si="39"/>
        <v>0</v>
      </c>
      <c r="BL208" s="14" t="s">
        <v>196</v>
      </c>
      <c r="BM208" s="175" t="s">
        <v>523</v>
      </c>
    </row>
    <row r="209" spans="1:65" s="12" customFormat="1" ht="22.9" customHeight="1">
      <c r="B209" s="150"/>
      <c r="D209" s="151" t="s">
        <v>74</v>
      </c>
      <c r="E209" s="161" t="s">
        <v>524</v>
      </c>
      <c r="F209" s="161" t="s">
        <v>525</v>
      </c>
      <c r="I209" s="153"/>
      <c r="J209" s="162">
        <f>BK209</f>
        <v>0</v>
      </c>
      <c r="L209" s="150"/>
      <c r="M209" s="155"/>
      <c r="N209" s="156"/>
      <c r="O209" s="156"/>
      <c r="P209" s="157">
        <f>SUM(P210:P211)</f>
        <v>0</v>
      </c>
      <c r="Q209" s="156"/>
      <c r="R209" s="157">
        <f>SUM(R210:R211)</f>
        <v>3.78416</v>
      </c>
      <c r="S209" s="156"/>
      <c r="T209" s="158">
        <f>SUM(T210:T211)</f>
        <v>0</v>
      </c>
      <c r="AR209" s="151" t="s">
        <v>88</v>
      </c>
      <c r="AT209" s="159" t="s">
        <v>74</v>
      </c>
      <c r="AU209" s="159" t="s">
        <v>82</v>
      </c>
      <c r="AY209" s="151" t="s">
        <v>132</v>
      </c>
      <c r="BK209" s="160">
        <f>SUM(BK210:BK211)</f>
        <v>0</v>
      </c>
    </row>
    <row r="210" spans="1:65" s="2" customFormat="1" ht="21.75" customHeight="1">
      <c r="A210" s="29"/>
      <c r="B210" s="163"/>
      <c r="C210" s="164" t="s">
        <v>526</v>
      </c>
      <c r="D210" s="164" t="s">
        <v>135</v>
      </c>
      <c r="E210" s="165" t="s">
        <v>527</v>
      </c>
      <c r="F210" s="166" t="s">
        <v>528</v>
      </c>
      <c r="G210" s="167" t="s">
        <v>143</v>
      </c>
      <c r="H210" s="168">
        <v>268</v>
      </c>
      <c r="I210" s="169"/>
      <c r="J210" s="168">
        <f>ROUND(I210*H210,3)</f>
        <v>0</v>
      </c>
      <c r="K210" s="170"/>
      <c r="L210" s="30"/>
      <c r="M210" s="171" t="s">
        <v>1</v>
      </c>
      <c r="N210" s="172" t="s">
        <v>41</v>
      </c>
      <c r="O210" s="55"/>
      <c r="P210" s="173">
        <f>O210*H210</f>
        <v>0</v>
      </c>
      <c r="Q210" s="173">
        <v>1.4120000000000001E-2</v>
      </c>
      <c r="R210" s="173">
        <f>Q210*H210</f>
        <v>3.78416</v>
      </c>
      <c r="S210" s="173">
        <v>0</v>
      </c>
      <c r="T210" s="174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75" t="s">
        <v>196</v>
      </c>
      <c r="AT210" s="175" t="s">
        <v>135</v>
      </c>
      <c r="AU210" s="175" t="s">
        <v>88</v>
      </c>
      <c r="AY210" s="14" t="s">
        <v>132</v>
      </c>
      <c r="BE210" s="176">
        <f>IF(N210="základná",J210,0)</f>
        <v>0</v>
      </c>
      <c r="BF210" s="176">
        <f>IF(N210="znížená",J210,0)</f>
        <v>0</v>
      </c>
      <c r="BG210" s="176">
        <f>IF(N210="zákl. prenesená",J210,0)</f>
        <v>0</v>
      </c>
      <c r="BH210" s="176">
        <f>IF(N210="zníž. prenesená",J210,0)</f>
        <v>0</v>
      </c>
      <c r="BI210" s="176">
        <f>IF(N210="nulová",J210,0)</f>
        <v>0</v>
      </c>
      <c r="BJ210" s="14" t="s">
        <v>88</v>
      </c>
      <c r="BK210" s="177">
        <f>ROUND(I210*H210,3)</f>
        <v>0</v>
      </c>
      <c r="BL210" s="14" t="s">
        <v>196</v>
      </c>
      <c r="BM210" s="175" t="s">
        <v>529</v>
      </c>
    </row>
    <row r="211" spans="1:65" s="2" customFormat="1" ht="21.75" customHeight="1">
      <c r="A211" s="29"/>
      <c r="B211" s="163"/>
      <c r="C211" s="164" t="s">
        <v>530</v>
      </c>
      <c r="D211" s="164" t="s">
        <v>135</v>
      </c>
      <c r="E211" s="165" t="s">
        <v>531</v>
      </c>
      <c r="F211" s="166" t="s">
        <v>532</v>
      </c>
      <c r="G211" s="167" t="s">
        <v>437</v>
      </c>
      <c r="H211" s="169"/>
      <c r="I211" s="169"/>
      <c r="J211" s="168">
        <f>ROUND(I211*H211,3)</f>
        <v>0</v>
      </c>
      <c r="K211" s="170"/>
      <c r="L211" s="30"/>
      <c r="M211" s="171" t="s">
        <v>1</v>
      </c>
      <c r="N211" s="172" t="s">
        <v>41</v>
      </c>
      <c r="O211" s="55"/>
      <c r="P211" s="173">
        <f>O211*H211</f>
        <v>0</v>
      </c>
      <c r="Q211" s="173">
        <v>0</v>
      </c>
      <c r="R211" s="173">
        <f>Q211*H211</f>
        <v>0</v>
      </c>
      <c r="S211" s="173">
        <v>0</v>
      </c>
      <c r="T211" s="174">
        <f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75" t="s">
        <v>196</v>
      </c>
      <c r="AT211" s="175" t="s">
        <v>135</v>
      </c>
      <c r="AU211" s="175" t="s">
        <v>88</v>
      </c>
      <c r="AY211" s="14" t="s">
        <v>132</v>
      </c>
      <c r="BE211" s="176">
        <f>IF(N211="základná",J211,0)</f>
        <v>0</v>
      </c>
      <c r="BF211" s="176">
        <f>IF(N211="znížená",J211,0)</f>
        <v>0</v>
      </c>
      <c r="BG211" s="176">
        <f>IF(N211="zákl. prenesená",J211,0)</f>
        <v>0</v>
      </c>
      <c r="BH211" s="176">
        <f>IF(N211="zníž. prenesená",J211,0)</f>
        <v>0</v>
      </c>
      <c r="BI211" s="176">
        <f>IF(N211="nulová",J211,0)</f>
        <v>0</v>
      </c>
      <c r="BJ211" s="14" t="s">
        <v>88</v>
      </c>
      <c r="BK211" s="177">
        <f>ROUND(I211*H211,3)</f>
        <v>0</v>
      </c>
      <c r="BL211" s="14" t="s">
        <v>196</v>
      </c>
      <c r="BM211" s="175" t="s">
        <v>533</v>
      </c>
    </row>
    <row r="212" spans="1:65" s="12" customFormat="1" ht="22.9" customHeight="1">
      <c r="B212" s="150"/>
      <c r="D212" s="151" t="s">
        <v>74</v>
      </c>
      <c r="E212" s="161" t="s">
        <v>534</v>
      </c>
      <c r="F212" s="161" t="s">
        <v>535</v>
      </c>
      <c r="I212" s="153"/>
      <c r="J212" s="162">
        <f>BK212</f>
        <v>0</v>
      </c>
      <c r="L212" s="150"/>
      <c r="M212" s="155"/>
      <c r="N212" s="156"/>
      <c r="O212" s="156"/>
      <c r="P212" s="157">
        <f>SUM(P213:P214)</f>
        <v>0</v>
      </c>
      <c r="Q212" s="156"/>
      <c r="R212" s="157">
        <f>SUM(R213:R214)</f>
        <v>2.349E-2</v>
      </c>
      <c r="S212" s="156"/>
      <c r="T212" s="158">
        <f>SUM(T213:T214)</f>
        <v>0</v>
      </c>
      <c r="AR212" s="151" t="s">
        <v>88</v>
      </c>
      <c r="AT212" s="159" t="s">
        <v>74</v>
      </c>
      <c r="AU212" s="159" t="s">
        <v>82</v>
      </c>
      <c r="AY212" s="151" t="s">
        <v>132</v>
      </c>
      <c r="BK212" s="160">
        <f>SUM(BK213:BK214)</f>
        <v>0</v>
      </c>
    </row>
    <row r="213" spans="1:65" s="2" customFormat="1" ht="21.75" customHeight="1">
      <c r="A213" s="29"/>
      <c r="B213" s="163"/>
      <c r="C213" s="164" t="s">
        <v>536</v>
      </c>
      <c r="D213" s="164" t="s">
        <v>135</v>
      </c>
      <c r="E213" s="165" t="s">
        <v>537</v>
      </c>
      <c r="F213" s="166" t="s">
        <v>538</v>
      </c>
      <c r="G213" s="167" t="s">
        <v>138</v>
      </c>
      <c r="H213" s="168">
        <v>26.1</v>
      </c>
      <c r="I213" s="169"/>
      <c r="J213" s="168">
        <f>ROUND(I213*H213,3)</f>
        <v>0</v>
      </c>
      <c r="K213" s="170"/>
      <c r="L213" s="30"/>
      <c r="M213" s="171" t="s">
        <v>1</v>
      </c>
      <c r="N213" s="172" t="s">
        <v>41</v>
      </c>
      <c r="O213" s="55"/>
      <c r="P213" s="173">
        <f>O213*H213</f>
        <v>0</v>
      </c>
      <c r="Q213" s="173">
        <v>8.9999999999999998E-4</v>
      </c>
      <c r="R213" s="173">
        <f>Q213*H213</f>
        <v>2.349E-2</v>
      </c>
      <c r="S213" s="173">
        <v>0</v>
      </c>
      <c r="T213" s="174">
        <f>S213*H213</f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75" t="s">
        <v>196</v>
      </c>
      <c r="AT213" s="175" t="s">
        <v>135</v>
      </c>
      <c r="AU213" s="175" t="s">
        <v>88</v>
      </c>
      <c r="AY213" s="14" t="s">
        <v>132</v>
      </c>
      <c r="BE213" s="176">
        <f>IF(N213="základná",J213,0)</f>
        <v>0</v>
      </c>
      <c r="BF213" s="176">
        <f>IF(N213="znížená",J213,0)</f>
        <v>0</v>
      </c>
      <c r="BG213" s="176">
        <f>IF(N213="zákl. prenesená",J213,0)</f>
        <v>0</v>
      </c>
      <c r="BH213" s="176">
        <f>IF(N213="zníž. prenesená",J213,0)</f>
        <v>0</v>
      </c>
      <c r="BI213" s="176">
        <f>IF(N213="nulová",J213,0)</f>
        <v>0</v>
      </c>
      <c r="BJ213" s="14" t="s">
        <v>88</v>
      </c>
      <c r="BK213" s="177">
        <f>ROUND(I213*H213,3)</f>
        <v>0</v>
      </c>
      <c r="BL213" s="14" t="s">
        <v>196</v>
      </c>
      <c r="BM213" s="175" t="s">
        <v>539</v>
      </c>
    </row>
    <row r="214" spans="1:65" s="2" customFormat="1" ht="21.75" customHeight="1">
      <c r="A214" s="29"/>
      <c r="B214" s="163"/>
      <c r="C214" s="164" t="s">
        <v>540</v>
      </c>
      <c r="D214" s="164" t="s">
        <v>135</v>
      </c>
      <c r="E214" s="165" t="s">
        <v>541</v>
      </c>
      <c r="F214" s="166" t="s">
        <v>542</v>
      </c>
      <c r="G214" s="167" t="s">
        <v>437</v>
      </c>
      <c r="H214" s="169"/>
      <c r="I214" s="169"/>
      <c r="J214" s="168">
        <f>ROUND(I214*H214,3)</f>
        <v>0</v>
      </c>
      <c r="K214" s="170"/>
      <c r="L214" s="30"/>
      <c r="M214" s="171" t="s">
        <v>1</v>
      </c>
      <c r="N214" s="172" t="s">
        <v>41</v>
      </c>
      <c r="O214" s="55"/>
      <c r="P214" s="173">
        <f>O214*H214</f>
        <v>0</v>
      </c>
      <c r="Q214" s="173">
        <v>0</v>
      </c>
      <c r="R214" s="173">
        <f>Q214*H214</f>
        <v>0</v>
      </c>
      <c r="S214" s="173">
        <v>0</v>
      </c>
      <c r="T214" s="174">
        <f>S214*H214</f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75" t="s">
        <v>196</v>
      </c>
      <c r="AT214" s="175" t="s">
        <v>135</v>
      </c>
      <c r="AU214" s="175" t="s">
        <v>88</v>
      </c>
      <c r="AY214" s="14" t="s">
        <v>132</v>
      </c>
      <c r="BE214" s="176">
        <f>IF(N214="základná",J214,0)</f>
        <v>0</v>
      </c>
      <c r="BF214" s="176">
        <f>IF(N214="znížená",J214,0)</f>
        <v>0</v>
      </c>
      <c r="BG214" s="176">
        <f>IF(N214="zákl. prenesená",J214,0)</f>
        <v>0</v>
      </c>
      <c r="BH214" s="176">
        <f>IF(N214="zníž. prenesená",J214,0)</f>
        <v>0</v>
      </c>
      <c r="BI214" s="176">
        <f>IF(N214="nulová",J214,0)</f>
        <v>0</v>
      </c>
      <c r="BJ214" s="14" t="s">
        <v>88</v>
      </c>
      <c r="BK214" s="177">
        <f>ROUND(I214*H214,3)</f>
        <v>0</v>
      </c>
      <c r="BL214" s="14" t="s">
        <v>196</v>
      </c>
      <c r="BM214" s="175" t="s">
        <v>543</v>
      </c>
    </row>
    <row r="215" spans="1:65" s="12" customFormat="1" ht="22.9" customHeight="1">
      <c r="B215" s="150"/>
      <c r="D215" s="151" t="s">
        <v>74</v>
      </c>
      <c r="E215" s="161" t="s">
        <v>287</v>
      </c>
      <c r="F215" s="161" t="s">
        <v>288</v>
      </c>
      <c r="I215" s="153"/>
      <c r="J215" s="162">
        <f>BK215</f>
        <v>0</v>
      </c>
      <c r="L215" s="150"/>
      <c r="M215" s="155"/>
      <c r="N215" s="156"/>
      <c r="O215" s="156"/>
      <c r="P215" s="157">
        <f>SUM(P216:P232)</f>
        <v>0</v>
      </c>
      <c r="Q215" s="156"/>
      <c r="R215" s="157">
        <f>SUM(R216:R232)</f>
        <v>1.5001305999999996</v>
      </c>
      <c r="S215" s="156"/>
      <c r="T215" s="158">
        <f>SUM(T216:T232)</f>
        <v>0</v>
      </c>
      <c r="AR215" s="151" t="s">
        <v>88</v>
      </c>
      <c r="AT215" s="159" t="s">
        <v>74</v>
      </c>
      <c r="AU215" s="159" t="s">
        <v>82</v>
      </c>
      <c r="AY215" s="151" t="s">
        <v>132</v>
      </c>
      <c r="BK215" s="160">
        <f>SUM(BK216:BK232)</f>
        <v>0</v>
      </c>
    </row>
    <row r="216" spans="1:65" s="2" customFormat="1" ht="16.5" customHeight="1">
      <c r="A216" s="29"/>
      <c r="B216" s="163"/>
      <c r="C216" s="164" t="s">
        <v>544</v>
      </c>
      <c r="D216" s="164" t="s">
        <v>135</v>
      </c>
      <c r="E216" s="165" t="s">
        <v>545</v>
      </c>
      <c r="F216" s="166" t="s">
        <v>546</v>
      </c>
      <c r="G216" s="167" t="s">
        <v>138</v>
      </c>
      <c r="H216" s="168">
        <v>124.86</v>
      </c>
      <c r="I216" s="169"/>
      <c r="J216" s="168">
        <f t="shared" ref="J216:J232" si="40">ROUND(I216*H216,3)</f>
        <v>0</v>
      </c>
      <c r="K216" s="170"/>
      <c r="L216" s="30"/>
      <c r="M216" s="171" t="s">
        <v>1</v>
      </c>
      <c r="N216" s="172" t="s">
        <v>41</v>
      </c>
      <c r="O216" s="55"/>
      <c r="P216" s="173">
        <f t="shared" ref="P216:P232" si="41">O216*H216</f>
        <v>0</v>
      </c>
      <c r="Q216" s="173">
        <v>2.1000000000000001E-4</v>
      </c>
      <c r="R216" s="173">
        <f t="shared" ref="R216:R232" si="42">Q216*H216</f>
        <v>2.62206E-2</v>
      </c>
      <c r="S216" s="173">
        <v>0</v>
      </c>
      <c r="T216" s="174">
        <f t="shared" ref="T216:T232" si="43">S216*H216</f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75" t="s">
        <v>196</v>
      </c>
      <c r="AT216" s="175" t="s">
        <v>135</v>
      </c>
      <c r="AU216" s="175" t="s">
        <v>88</v>
      </c>
      <c r="AY216" s="14" t="s">
        <v>132</v>
      </c>
      <c r="BE216" s="176">
        <f t="shared" ref="BE216:BE232" si="44">IF(N216="základná",J216,0)</f>
        <v>0</v>
      </c>
      <c r="BF216" s="176">
        <f t="shared" ref="BF216:BF232" si="45">IF(N216="znížená",J216,0)</f>
        <v>0</v>
      </c>
      <c r="BG216" s="176">
        <f t="shared" ref="BG216:BG232" si="46">IF(N216="zákl. prenesená",J216,0)</f>
        <v>0</v>
      </c>
      <c r="BH216" s="176">
        <f t="shared" ref="BH216:BH232" si="47">IF(N216="zníž. prenesená",J216,0)</f>
        <v>0</v>
      </c>
      <c r="BI216" s="176">
        <f t="shared" ref="BI216:BI232" si="48">IF(N216="nulová",J216,0)</f>
        <v>0</v>
      </c>
      <c r="BJ216" s="14" t="s">
        <v>88</v>
      </c>
      <c r="BK216" s="177">
        <f t="shared" ref="BK216:BK232" si="49">ROUND(I216*H216,3)</f>
        <v>0</v>
      </c>
      <c r="BL216" s="14" t="s">
        <v>196</v>
      </c>
      <c r="BM216" s="175" t="s">
        <v>547</v>
      </c>
    </row>
    <row r="217" spans="1:65" s="2" customFormat="1" ht="44.25" customHeight="1">
      <c r="A217" s="29"/>
      <c r="B217" s="163"/>
      <c r="C217" s="183" t="s">
        <v>548</v>
      </c>
      <c r="D217" s="183" t="s">
        <v>395</v>
      </c>
      <c r="E217" s="184" t="s">
        <v>549</v>
      </c>
      <c r="F217" s="185" t="s">
        <v>550</v>
      </c>
      <c r="G217" s="186" t="s">
        <v>155</v>
      </c>
      <c r="H217" s="187">
        <v>14</v>
      </c>
      <c r="I217" s="188"/>
      <c r="J217" s="187">
        <f t="shared" si="40"/>
        <v>0</v>
      </c>
      <c r="K217" s="189"/>
      <c r="L217" s="190"/>
      <c r="M217" s="191" t="s">
        <v>1</v>
      </c>
      <c r="N217" s="192" t="s">
        <v>41</v>
      </c>
      <c r="O217" s="55"/>
      <c r="P217" s="173">
        <f t="shared" si="41"/>
        <v>0</v>
      </c>
      <c r="Q217" s="173">
        <v>6.5089999999999995E-2</v>
      </c>
      <c r="R217" s="173">
        <f t="shared" si="42"/>
        <v>0.91125999999999996</v>
      </c>
      <c r="S217" s="173">
        <v>0</v>
      </c>
      <c r="T217" s="174">
        <f t="shared" si="4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75" t="s">
        <v>265</v>
      </c>
      <c r="AT217" s="175" t="s">
        <v>395</v>
      </c>
      <c r="AU217" s="175" t="s">
        <v>88</v>
      </c>
      <c r="AY217" s="14" t="s">
        <v>132</v>
      </c>
      <c r="BE217" s="176">
        <f t="shared" si="44"/>
        <v>0</v>
      </c>
      <c r="BF217" s="176">
        <f t="shared" si="45"/>
        <v>0</v>
      </c>
      <c r="BG217" s="176">
        <f t="shared" si="46"/>
        <v>0</v>
      </c>
      <c r="BH217" s="176">
        <f t="shared" si="47"/>
        <v>0</v>
      </c>
      <c r="BI217" s="176">
        <f t="shared" si="48"/>
        <v>0</v>
      </c>
      <c r="BJ217" s="14" t="s">
        <v>88</v>
      </c>
      <c r="BK217" s="177">
        <f t="shared" si="49"/>
        <v>0</v>
      </c>
      <c r="BL217" s="14" t="s">
        <v>196</v>
      </c>
      <c r="BM217" s="175" t="s">
        <v>551</v>
      </c>
    </row>
    <row r="218" spans="1:65" s="2" customFormat="1" ht="44.25" customHeight="1">
      <c r="A218" s="29"/>
      <c r="B218" s="163"/>
      <c r="C218" s="183" t="s">
        <v>552</v>
      </c>
      <c r="D218" s="183" t="s">
        <v>395</v>
      </c>
      <c r="E218" s="184" t="s">
        <v>553</v>
      </c>
      <c r="F218" s="185" t="s">
        <v>554</v>
      </c>
      <c r="G218" s="186" t="s">
        <v>155</v>
      </c>
      <c r="H218" s="187">
        <v>2</v>
      </c>
      <c r="I218" s="188"/>
      <c r="J218" s="187">
        <f t="shared" si="40"/>
        <v>0</v>
      </c>
      <c r="K218" s="189"/>
      <c r="L218" s="190"/>
      <c r="M218" s="191" t="s">
        <v>1</v>
      </c>
      <c r="N218" s="192" t="s">
        <v>41</v>
      </c>
      <c r="O218" s="55"/>
      <c r="P218" s="173">
        <f t="shared" si="41"/>
        <v>0</v>
      </c>
      <c r="Q218" s="173">
        <v>6.5089999999999995E-2</v>
      </c>
      <c r="R218" s="173">
        <f t="shared" si="42"/>
        <v>0.13017999999999999</v>
      </c>
      <c r="S218" s="173">
        <v>0</v>
      </c>
      <c r="T218" s="174">
        <f t="shared" si="4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75" t="s">
        <v>265</v>
      </c>
      <c r="AT218" s="175" t="s">
        <v>395</v>
      </c>
      <c r="AU218" s="175" t="s">
        <v>88</v>
      </c>
      <c r="AY218" s="14" t="s">
        <v>132</v>
      </c>
      <c r="BE218" s="176">
        <f t="shared" si="44"/>
        <v>0</v>
      </c>
      <c r="BF218" s="176">
        <f t="shared" si="45"/>
        <v>0</v>
      </c>
      <c r="BG218" s="176">
        <f t="shared" si="46"/>
        <v>0</v>
      </c>
      <c r="BH218" s="176">
        <f t="shared" si="47"/>
        <v>0</v>
      </c>
      <c r="BI218" s="176">
        <f t="shared" si="48"/>
        <v>0</v>
      </c>
      <c r="BJ218" s="14" t="s">
        <v>88</v>
      </c>
      <c r="BK218" s="177">
        <f t="shared" si="49"/>
        <v>0</v>
      </c>
      <c r="BL218" s="14" t="s">
        <v>196</v>
      </c>
      <c r="BM218" s="175" t="s">
        <v>555</v>
      </c>
    </row>
    <row r="219" spans="1:65" s="2" customFormat="1" ht="44.25" customHeight="1">
      <c r="A219" s="29"/>
      <c r="B219" s="163"/>
      <c r="C219" s="183" t="s">
        <v>556</v>
      </c>
      <c r="D219" s="183" t="s">
        <v>395</v>
      </c>
      <c r="E219" s="184" t="s">
        <v>557</v>
      </c>
      <c r="F219" s="185" t="s">
        <v>558</v>
      </c>
      <c r="G219" s="186" t="s">
        <v>155</v>
      </c>
      <c r="H219" s="187">
        <v>1</v>
      </c>
      <c r="I219" s="188"/>
      <c r="J219" s="187">
        <f t="shared" si="40"/>
        <v>0</v>
      </c>
      <c r="K219" s="189"/>
      <c r="L219" s="190"/>
      <c r="M219" s="191" t="s">
        <v>1</v>
      </c>
      <c r="N219" s="192" t="s">
        <v>41</v>
      </c>
      <c r="O219" s="55"/>
      <c r="P219" s="173">
        <f t="shared" si="41"/>
        <v>0</v>
      </c>
      <c r="Q219" s="173">
        <v>6.5089999999999995E-2</v>
      </c>
      <c r="R219" s="173">
        <f t="shared" si="42"/>
        <v>6.5089999999999995E-2</v>
      </c>
      <c r="S219" s="173">
        <v>0</v>
      </c>
      <c r="T219" s="174">
        <f t="shared" si="4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75" t="s">
        <v>265</v>
      </c>
      <c r="AT219" s="175" t="s">
        <v>395</v>
      </c>
      <c r="AU219" s="175" t="s">
        <v>88</v>
      </c>
      <c r="AY219" s="14" t="s">
        <v>132</v>
      </c>
      <c r="BE219" s="176">
        <f t="shared" si="44"/>
        <v>0</v>
      </c>
      <c r="BF219" s="176">
        <f t="shared" si="45"/>
        <v>0</v>
      </c>
      <c r="BG219" s="176">
        <f t="shared" si="46"/>
        <v>0</v>
      </c>
      <c r="BH219" s="176">
        <f t="shared" si="47"/>
        <v>0</v>
      </c>
      <c r="BI219" s="176">
        <f t="shared" si="48"/>
        <v>0</v>
      </c>
      <c r="BJ219" s="14" t="s">
        <v>88</v>
      </c>
      <c r="BK219" s="177">
        <f t="shared" si="49"/>
        <v>0</v>
      </c>
      <c r="BL219" s="14" t="s">
        <v>196</v>
      </c>
      <c r="BM219" s="175" t="s">
        <v>559</v>
      </c>
    </row>
    <row r="220" spans="1:65" s="2" customFormat="1" ht="21.75" customHeight="1">
      <c r="A220" s="29"/>
      <c r="B220" s="163"/>
      <c r="C220" s="164" t="s">
        <v>560</v>
      </c>
      <c r="D220" s="164" t="s">
        <v>135</v>
      </c>
      <c r="E220" s="165" t="s">
        <v>561</v>
      </c>
      <c r="F220" s="166" t="s">
        <v>562</v>
      </c>
      <c r="G220" s="167" t="s">
        <v>155</v>
      </c>
      <c r="H220" s="168">
        <v>11</v>
      </c>
      <c r="I220" s="169"/>
      <c r="J220" s="168">
        <f t="shared" si="40"/>
        <v>0</v>
      </c>
      <c r="K220" s="170"/>
      <c r="L220" s="30"/>
      <c r="M220" s="171" t="s">
        <v>1</v>
      </c>
      <c r="N220" s="172" t="s">
        <v>41</v>
      </c>
      <c r="O220" s="55"/>
      <c r="P220" s="173">
        <f t="shared" si="41"/>
        <v>0</v>
      </c>
      <c r="Q220" s="173">
        <v>0</v>
      </c>
      <c r="R220" s="173">
        <f t="shared" si="42"/>
        <v>0</v>
      </c>
      <c r="S220" s="173">
        <v>0</v>
      </c>
      <c r="T220" s="174">
        <f t="shared" si="4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75" t="s">
        <v>196</v>
      </c>
      <c r="AT220" s="175" t="s">
        <v>135</v>
      </c>
      <c r="AU220" s="175" t="s">
        <v>88</v>
      </c>
      <c r="AY220" s="14" t="s">
        <v>132</v>
      </c>
      <c r="BE220" s="176">
        <f t="shared" si="44"/>
        <v>0</v>
      </c>
      <c r="BF220" s="176">
        <f t="shared" si="45"/>
        <v>0</v>
      </c>
      <c r="BG220" s="176">
        <f t="shared" si="46"/>
        <v>0</v>
      </c>
      <c r="BH220" s="176">
        <f t="shared" si="47"/>
        <v>0</v>
      </c>
      <c r="BI220" s="176">
        <f t="shared" si="48"/>
        <v>0</v>
      </c>
      <c r="BJ220" s="14" t="s">
        <v>88</v>
      </c>
      <c r="BK220" s="177">
        <f t="shared" si="49"/>
        <v>0</v>
      </c>
      <c r="BL220" s="14" t="s">
        <v>196</v>
      </c>
      <c r="BM220" s="175" t="s">
        <v>563</v>
      </c>
    </row>
    <row r="221" spans="1:65" s="2" customFormat="1" ht="21.75" customHeight="1">
      <c r="A221" s="29"/>
      <c r="B221" s="163"/>
      <c r="C221" s="183" t="s">
        <v>564</v>
      </c>
      <c r="D221" s="183" t="s">
        <v>395</v>
      </c>
      <c r="E221" s="184" t="s">
        <v>565</v>
      </c>
      <c r="F221" s="185" t="s">
        <v>566</v>
      </c>
      <c r="G221" s="186" t="s">
        <v>155</v>
      </c>
      <c r="H221" s="187">
        <v>11</v>
      </c>
      <c r="I221" s="188"/>
      <c r="J221" s="187">
        <f t="shared" si="40"/>
        <v>0</v>
      </c>
      <c r="K221" s="189"/>
      <c r="L221" s="190"/>
      <c r="M221" s="191" t="s">
        <v>1</v>
      </c>
      <c r="N221" s="192" t="s">
        <v>41</v>
      </c>
      <c r="O221" s="55"/>
      <c r="P221" s="173">
        <f t="shared" si="41"/>
        <v>0</v>
      </c>
      <c r="Q221" s="173">
        <v>1E-3</v>
      </c>
      <c r="R221" s="173">
        <f t="shared" si="42"/>
        <v>1.0999999999999999E-2</v>
      </c>
      <c r="S221" s="173">
        <v>0</v>
      </c>
      <c r="T221" s="174">
        <f t="shared" si="4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75" t="s">
        <v>265</v>
      </c>
      <c r="AT221" s="175" t="s">
        <v>395</v>
      </c>
      <c r="AU221" s="175" t="s">
        <v>88</v>
      </c>
      <c r="AY221" s="14" t="s">
        <v>132</v>
      </c>
      <c r="BE221" s="176">
        <f t="shared" si="44"/>
        <v>0</v>
      </c>
      <c r="BF221" s="176">
        <f t="shared" si="45"/>
        <v>0</v>
      </c>
      <c r="BG221" s="176">
        <f t="shared" si="46"/>
        <v>0</v>
      </c>
      <c r="BH221" s="176">
        <f t="shared" si="47"/>
        <v>0</v>
      </c>
      <c r="BI221" s="176">
        <f t="shared" si="48"/>
        <v>0</v>
      </c>
      <c r="BJ221" s="14" t="s">
        <v>88</v>
      </c>
      <c r="BK221" s="177">
        <f t="shared" si="49"/>
        <v>0</v>
      </c>
      <c r="BL221" s="14" t="s">
        <v>196</v>
      </c>
      <c r="BM221" s="175" t="s">
        <v>567</v>
      </c>
    </row>
    <row r="222" spans="1:65" s="2" customFormat="1" ht="33" customHeight="1">
      <c r="A222" s="29"/>
      <c r="B222" s="163"/>
      <c r="C222" s="183" t="s">
        <v>568</v>
      </c>
      <c r="D222" s="183" t="s">
        <v>395</v>
      </c>
      <c r="E222" s="184" t="s">
        <v>569</v>
      </c>
      <c r="F222" s="185" t="s">
        <v>570</v>
      </c>
      <c r="G222" s="186" t="s">
        <v>155</v>
      </c>
      <c r="H222" s="187">
        <v>5</v>
      </c>
      <c r="I222" s="188"/>
      <c r="J222" s="187">
        <f t="shared" si="40"/>
        <v>0</v>
      </c>
      <c r="K222" s="189"/>
      <c r="L222" s="190"/>
      <c r="M222" s="191" t="s">
        <v>1</v>
      </c>
      <c r="N222" s="192" t="s">
        <v>41</v>
      </c>
      <c r="O222" s="55"/>
      <c r="P222" s="173">
        <f t="shared" si="41"/>
        <v>0</v>
      </c>
      <c r="Q222" s="173">
        <v>2.5000000000000001E-2</v>
      </c>
      <c r="R222" s="173">
        <f t="shared" si="42"/>
        <v>0.125</v>
      </c>
      <c r="S222" s="173">
        <v>0</v>
      </c>
      <c r="T222" s="174">
        <f t="shared" si="4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75" t="s">
        <v>265</v>
      </c>
      <c r="AT222" s="175" t="s">
        <v>395</v>
      </c>
      <c r="AU222" s="175" t="s">
        <v>88</v>
      </c>
      <c r="AY222" s="14" t="s">
        <v>132</v>
      </c>
      <c r="BE222" s="176">
        <f t="shared" si="44"/>
        <v>0</v>
      </c>
      <c r="BF222" s="176">
        <f t="shared" si="45"/>
        <v>0</v>
      </c>
      <c r="BG222" s="176">
        <f t="shared" si="46"/>
        <v>0</v>
      </c>
      <c r="BH222" s="176">
        <f t="shared" si="47"/>
        <v>0</v>
      </c>
      <c r="BI222" s="176">
        <f t="shared" si="48"/>
        <v>0</v>
      </c>
      <c r="BJ222" s="14" t="s">
        <v>88</v>
      </c>
      <c r="BK222" s="177">
        <f t="shared" si="49"/>
        <v>0</v>
      </c>
      <c r="BL222" s="14" t="s">
        <v>196</v>
      </c>
      <c r="BM222" s="175" t="s">
        <v>571</v>
      </c>
    </row>
    <row r="223" spans="1:65" s="2" customFormat="1" ht="33" customHeight="1">
      <c r="A223" s="29"/>
      <c r="B223" s="163"/>
      <c r="C223" s="183" t="s">
        <v>572</v>
      </c>
      <c r="D223" s="183" t="s">
        <v>395</v>
      </c>
      <c r="E223" s="184" t="s">
        <v>573</v>
      </c>
      <c r="F223" s="185" t="s">
        <v>574</v>
      </c>
      <c r="G223" s="186" t="s">
        <v>155</v>
      </c>
      <c r="H223" s="187">
        <v>1</v>
      </c>
      <c r="I223" s="188"/>
      <c r="J223" s="187">
        <f t="shared" si="40"/>
        <v>0</v>
      </c>
      <c r="K223" s="189"/>
      <c r="L223" s="190"/>
      <c r="M223" s="191" t="s">
        <v>1</v>
      </c>
      <c r="N223" s="192" t="s">
        <v>41</v>
      </c>
      <c r="O223" s="55"/>
      <c r="P223" s="173">
        <f t="shared" si="41"/>
        <v>0</v>
      </c>
      <c r="Q223" s="173">
        <v>2.5000000000000001E-2</v>
      </c>
      <c r="R223" s="173">
        <f t="shared" si="42"/>
        <v>2.5000000000000001E-2</v>
      </c>
      <c r="S223" s="173">
        <v>0</v>
      </c>
      <c r="T223" s="174">
        <f t="shared" si="4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75" t="s">
        <v>265</v>
      </c>
      <c r="AT223" s="175" t="s">
        <v>395</v>
      </c>
      <c r="AU223" s="175" t="s">
        <v>88</v>
      </c>
      <c r="AY223" s="14" t="s">
        <v>132</v>
      </c>
      <c r="BE223" s="176">
        <f t="shared" si="44"/>
        <v>0</v>
      </c>
      <c r="BF223" s="176">
        <f t="shared" si="45"/>
        <v>0</v>
      </c>
      <c r="BG223" s="176">
        <f t="shared" si="46"/>
        <v>0</v>
      </c>
      <c r="BH223" s="176">
        <f t="shared" si="47"/>
        <v>0</v>
      </c>
      <c r="BI223" s="176">
        <f t="shared" si="48"/>
        <v>0</v>
      </c>
      <c r="BJ223" s="14" t="s">
        <v>88</v>
      </c>
      <c r="BK223" s="177">
        <f t="shared" si="49"/>
        <v>0</v>
      </c>
      <c r="BL223" s="14" t="s">
        <v>196</v>
      </c>
      <c r="BM223" s="175" t="s">
        <v>575</v>
      </c>
    </row>
    <row r="224" spans="1:65" s="2" customFormat="1" ht="21.75" customHeight="1">
      <c r="A224" s="29"/>
      <c r="B224" s="163"/>
      <c r="C224" s="183" t="s">
        <v>576</v>
      </c>
      <c r="D224" s="183" t="s">
        <v>395</v>
      </c>
      <c r="E224" s="184" t="s">
        <v>577</v>
      </c>
      <c r="F224" s="185" t="s">
        <v>578</v>
      </c>
      <c r="G224" s="186" t="s">
        <v>155</v>
      </c>
      <c r="H224" s="187">
        <v>5</v>
      </c>
      <c r="I224" s="188"/>
      <c r="J224" s="187">
        <f t="shared" si="40"/>
        <v>0</v>
      </c>
      <c r="K224" s="189"/>
      <c r="L224" s="190"/>
      <c r="M224" s="191" t="s">
        <v>1</v>
      </c>
      <c r="N224" s="192" t="s">
        <v>41</v>
      </c>
      <c r="O224" s="55"/>
      <c r="P224" s="173">
        <f t="shared" si="41"/>
        <v>0</v>
      </c>
      <c r="Q224" s="173">
        <v>2.5000000000000001E-2</v>
      </c>
      <c r="R224" s="173">
        <f t="shared" si="42"/>
        <v>0.125</v>
      </c>
      <c r="S224" s="173">
        <v>0</v>
      </c>
      <c r="T224" s="174">
        <f t="shared" si="4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75" t="s">
        <v>265</v>
      </c>
      <c r="AT224" s="175" t="s">
        <v>395</v>
      </c>
      <c r="AU224" s="175" t="s">
        <v>88</v>
      </c>
      <c r="AY224" s="14" t="s">
        <v>132</v>
      </c>
      <c r="BE224" s="176">
        <f t="shared" si="44"/>
        <v>0</v>
      </c>
      <c r="BF224" s="176">
        <f t="shared" si="45"/>
        <v>0</v>
      </c>
      <c r="BG224" s="176">
        <f t="shared" si="46"/>
        <v>0</v>
      </c>
      <c r="BH224" s="176">
        <f t="shared" si="47"/>
        <v>0</v>
      </c>
      <c r="BI224" s="176">
        <f t="shared" si="48"/>
        <v>0</v>
      </c>
      <c r="BJ224" s="14" t="s">
        <v>88</v>
      </c>
      <c r="BK224" s="177">
        <f t="shared" si="49"/>
        <v>0</v>
      </c>
      <c r="BL224" s="14" t="s">
        <v>196</v>
      </c>
      <c r="BM224" s="175" t="s">
        <v>579</v>
      </c>
    </row>
    <row r="225" spans="1:65" s="2" customFormat="1" ht="21.75" customHeight="1">
      <c r="A225" s="29"/>
      <c r="B225" s="163"/>
      <c r="C225" s="164" t="s">
        <v>580</v>
      </c>
      <c r="D225" s="164" t="s">
        <v>135</v>
      </c>
      <c r="E225" s="165" t="s">
        <v>581</v>
      </c>
      <c r="F225" s="166" t="s">
        <v>582</v>
      </c>
      <c r="G225" s="167" t="s">
        <v>155</v>
      </c>
      <c r="H225" s="168">
        <v>2</v>
      </c>
      <c r="I225" s="169"/>
      <c r="J225" s="168">
        <f t="shared" si="40"/>
        <v>0</v>
      </c>
      <c r="K225" s="170"/>
      <c r="L225" s="30"/>
      <c r="M225" s="171" t="s">
        <v>1</v>
      </c>
      <c r="N225" s="172" t="s">
        <v>41</v>
      </c>
      <c r="O225" s="55"/>
      <c r="P225" s="173">
        <f t="shared" si="41"/>
        <v>0</v>
      </c>
      <c r="Q225" s="173">
        <v>0</v>
      </c>
      <c r="R225" s="173">
        <f t="shared" si="42"/>
        <v>0</v>
      </c>
      <c r="S225" s="173">
        <v>0</v>
      </c>
      <c r="T225" s="174">
        <f t="shared" si="4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75" t="s">
        <v>196</v>
      </c>
      <c r="AT225" s="175" t="s">
        <v>135</v>
      </c>
      <c r="AU225" s="175" t="s">
        <v>88</v>
      </c>
      <c r="AY225" s="14" t="s">
        <v>132</v>
      </c>
      <c r="BE225" s="176">
        <f t="shared" si="44"/>
        <v>0</v>
      </c>
      <c r="BF225" s="176">
        <f t="shared" si="45"/>
        <v>0</v>
      </c>
      <c r="BG225" s="176">
        <f t="shared" si="46"/>
        <v>0</v>
      </c>
      <c r="BH225" s="176">
        <f t="shared" si="47"/>
        <v>0</v>
      </c>
      <c r="BI225" s="176">
        <f t="shared" si="48"/>
        <v>0</v>
      </c>
      <c r="BJ225" s="14" t="s">
        <v>88</v>
      </c>
      <c r="BK225" s="177">
        <f t="shared" si="49"/>
        <v>0</v>
      </c>
      <c r="BL225" s="14" t="s">
        <v>196</v>
      </c>
      <c r="BM225" s="175" t="s">
        <v>583</v>
      </c>
    </row>
    <row r="226" spans="1:65" s="2" customFormat="1" ht="21.75" customHeight="1">
      <c r="A226" s="29"/>
      <c r="B226" s="163"/>
      <c r="C226" s="183" t="s">
        <v>584</v>
      </c>
      <c r="D226" s="183" t="s">
        <v>395</v>
      </c>
      <c r="E226" s="184" t="s">
        <v>585</v>
      </c>
      <c r="F226" s="185" t="s">
        <v>586</v>
      </c>
      <c r="G226" s="186" t="s">
        <v>155</v>
      </c>
      <c r="H226" s="187">
        <v>2</v>
      </c>
      <c r="I226" s="188"/>
      <c r="J226" s="187">
        <f t="shared" si="40"/>
        <v>0</v>
      </c>
      <c r="K226" s="189"/>
      <c r="L226" s="190"/>
      <c r="M226" s="191" t="s">
        <v>1</v>
      </c>
      <c r="N226" s="192" t="s">
        <v>41</v>
      </c>
      <c r="O226" s="55"/>
      <c r="P226" s="173">
        <f t="shared" si="41"/>
        <v>0</v>
      </c>
      <c r="Q226" s="173">
        <v>1E-3</v>
      </c>
      <c r="R226" s="173">
        <f t="shared" si="42"/>
        <v>2E-3</v>
      </c>
      <c r="S226" s="173">
        <v>0</v>
      </c>
      <c r="T226" s="174">
        <f t="shared" si="43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75" t="s">
        <v>265</v>
      </c>
      <c r="AT226" s="175" t="s">
        <v>395</v>
      </c>
      <c r="AU226" s="175" t="s">
        <v>88</v>
      </c>
      <c r="AY226" s="14" t="s">
        <v>132</v>
      </c>
      <c r="BE226" s="176">
        <f t="shared" si="44"/>
        <v>0</v>
      </c>
      <c r="BF226" s="176">
        <f t="shared" si="45"/>
        <v>0</v>
      </c>
      <c r="BG226" s="176">
        <f t="shared" si="46"/>
        <v>0</v>
      </c>
      <c r="BH226" s="176">
        <f t="shared" si="47"/>
        <v>0</v>
      </c>
      <c r="BI226" s="176">
        <f t="shared" si="48"/>
        <v>0</v>
      </c>
      <c r="BJ226" s="14" t="s">
        <v>88</v>
      </c>
      <c r="BK226" s="177">
        <f t="shared" si="49"/>
        <v>0</v>
      </c>
      <c r="BL226" s="14" t="s">
        <v>196</v>
      </c>
      <c r="BM226" s="175" t="s">
        <v>587</v>
      </c>
    </row>
    <row r="227" spans="1:65" s="2" customFormat="1" ht="33" customHeight="1">
      <c r="A227" s="29"/>
      <c r="B227" s="163"/>
      <c r="C227" s="183" t="s">
        <v>588</v>
      </c>
      <c r="D227" s="183" t="s">
        <v>395</v>
      </c>
      <c r="E227" s="184" t="s">
        <v>589</v>
      </c>
      <c r="F227" s="185" t="s">
        <v>590</v>
      </c>
      <c r="G227" s="186" t="s">
        <v>155</v>
      </c>
      <c r="H227" s="187">
        <v>1</v>
      </c>
      <c r="I227" s="188"/>
      <c r="J227" s="187">
        <f t="shared" si="40"/>
        <v>0</v>
      </c>
      <c r="K227" s="189"/>
      <c r="L227" s="190"/>
      <c r="M227" s="191" t="s">
        <v>1</v>
      </c>
      <c r="N227" s="192" t="s">
        <v>41</v>
      </c>
      <c r="O227" s="55"/>
      <c r="P227" s="173">
        <f t="shared" si="41"/>
        <v>0</v>
      </c>
      <c r="Q227" s="173">
        <v>2.5000000000000001E-2</v>
      </c>
      <c r="R227" s="173">
        <f t="shared" si="42"/>
        <v>2.5000000000000001E-2</v>
      </c>
      <c r="S227" s="173">
        <v>0</v>
      </c>
      <c r="T227" s="174">
        <f t="shared" si="43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75" t="s">
        <v>265</v>
      </c>
      <c r="AT227" s="175" t="s">
        <v>395</v>
      </c>
      <c r="AU227" s="175" t="s">
        <v>88</v>
      </c>
      <c r="AY227" s="14" t="s">
        <v>132</v>
      </c>
      <c r="BE227" s="176">
        <f t="shared" si="44"/>
        <v>0</v>
      </c>
      <c r="BF227" s="176">
        <f t="shared" si="45"/>
        <v>0</v>
      </c>
      <c r="BG227" s="176">
        <f t="shared" si="46"/>
        <v>0</v>
      </c>
      <c r="BH227" s="176">
        <f t="shared" si="47"/>
        <v>0</v>
      </c>
      <c r="BI227" s="176">
        <f t="shared" si="48"/>
        <v>0</v>
      </c>
      <c r="BJ227" s="14" t="s">
        <v>88</v>
      </c>
      <c r="BK227" s="177">
        <f t="shared" si="49"/>
        <v>0</v>
      </c>
      <c r="BL227" s="14" t="s">
        <v>196</v>
      </c>
      <c r="BM227" s="175" t="s">
        <v>591</v>
      </c>
    </row>
    <row r="228" spans="1:65" s="2" customFormat="1" ht="33" customHeight="1">
      <c r="A228" s="29"/>
      <c r="B228" s="163"/>
      <c r="C228" s="183" t="s">
        <v>592</v>
      </c>
      <c r="D228" s="183" t="s">
        <v>395</v>
      </c>
      <c r="E228" s="184" t="s">
        <v>593</v>
      </c>
      <c r="F228" s="185" t="s">
        <v>594</v>
      </c>
      <c r="G228" s="186" t="s">
        <v>155</v>
      </c>
      <c r="H228" s="187">
        <v>1</v>
      </c>
      <c r="I228" s="188"/>
      <c r="J228" s="187">
        <f t="shared" si="40"/>
        <v>0</v>
      </c>
      <c r="K228" s="189"/>
      <c r="L228" s="190"/>
      <c r="M228" s="191" t="s">
        <v>1</v>
      </c>
      <c r="N228" s="192" t="s">
        <v>41</v>
      </c>
      <c r="O228" s="55"/>
      <c r="P228" s="173">
        <f t="shared" si="41"/>
        <v>0</v>
      </c>
      <c r="Q228" s="173">
        <v>2.5000000000000001E-2</v>
      </c>
      <c r="R228" s="173">
        <f t="shared" si="42"/>
        <v>2.5000000000000001E-2</v>
      </c>
      <c r="S228" s="173">
        <v>0</v>
      </c>
      <c r="T228" s="174">
        <f t="shared" si="4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75" t="s">
        <v>265</v>
      </c>
      <c r="AT228" s="175" t="s">
        <v>395</v>
      </c>
      <c r="AU228" s="175" t="s">
        <v>88</v>
      </c>
      <c r="AY228" s="14" t="s">
        <v>132</v>
      </c>
      <c r="BE228" s="176">
        <f t="shared" si="44"/>
        <v>0</v>
      </c>
      <c r="BF228" s="176">
        <f t="shared" si="45"/>
        <v>0</v>
      </c>
      <c r="BG228" s="176">
        <f t="shared" si="46"/>
        <v>0</v>
      </c>
      <c r="BH228" s="176">
        <f t="shared" si="47"/>
        <v>0</v>
      </c>
      <c r="BI228" s="176">
        <f t="shared" si="48"/>
        <v>0</v>
      </c>
      <c r="BJ228" s="14" t="s">
        <v>88</v>
      </c>
      <c r="BK228" s="177">
        <f t="shared" si="49"/>
        <v>0</v>
      </c>
      <c r="BL228" s="14" t="s">
        <v>196</v>
      </c>
      <c r="BM228" s="175" t="s">
        <v>595</v>
      </c>
    </row>
    <row r="229" spans="1:65" s="2" customFormat="1" ht="21.75" customHeight="1">
      <c r="A229" s="29"/>
      <c r="B229" s="163"/>
      <c r="C229" s="164" t="s">
        <v>596</v>
      </c>
      <c r="D229" s="164" t="s">
        <v>135</v>
      </c>
      <c r="E229" s="165" t="s">
        <v>597</v>
      </c>
      <c r="F229" s="166" t="s">
        <v>598</v>
      </c>
      <c r="G229" s="167" t="s">
        <v>155</v>
      </c>
      <c r="H229" s="168">
        <v>1</v>
      </c>
      <c r="I229" s="169"/>
      <c r="J229" s="168">
        <f t="shared" si="40"/>
        <v>0</v>
      </c>
      <c r="K229" s="170"/>
      <c r="L229" s="30"/>
      <c r="M229" s="171" t="s">
        <v>1</v>
      </c>
      <c r="N229" s="172" t="s">
        <v>41</v>
      </c>
      <c r="O229" s="55"/>
      <c r="P229" s="173">
        <f t="shared" si="41"/>
        <v>0</v>
      </c>
      <c r="Q229" s="173">
        <v>3.0000000000000001E-5</v>
      </c>
      <c r="R229" s="173">
        <f t="shared" si="42"/>
        <v>3.0000000000000001E-5</v>
      </c>
      <c r="S229" s="173">
        <v>0</v>
      </c>
      <c r="T229" s="174">
        <f t="shared" si="4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75" t="s">
        <v>196</v>
      </c>
      <c r="AT229" s="175" t="s">
        <v>135</v>
      </c>
      <c r="AU229" s="175" t="s">
        <v>88</v>
      </c>
      <c r="AY229" s="14" t="s">
        <v>132</v>
      </c>
      <c r="BE229" s="176">
        <f t="shared" si="44"/>
        <v>0</v>
      </c>
      <c r="BF229" s="176">
        <f t="shared" si="45"/>
        <v>0</v>
      </c>
      <c r="BG229" s="176">
        <f t="shared" si="46"/>
        <v>0</v>
      </c>
      <c r="BH229" s="176">
        <f t="shared" si="47"/>
        <v>0</v>
      </c>
      <c r="BI229" s="176">
        <f t="shared" si="48"/>
        <v>0</v>
      </c>
      <c r="BJ229" s="14" t="s">
        <v>88</v>
      </c>
      <c r="BK229" s="177">
        <f t="shared" si="49"/>
        <v>0</v>
      </c>
      <c r="BL229" s="14" t="s">
        <v>196</v>
      </c>
      <c r="BM229" s="175" t="s">
        <v>599</v>
      </c>
    </row>
    <row r="230" spans="1:65" s="2" customFormat="1" ht="21.75" customHeight="1">
      <c r="A230" s="29"/>
      <c r="B230" s="163"/>
      <c r="C230" s="164" t="s">
        <v>600</v>
      </c>
      <c r="D230" s="164" t="s">
        <v>135</v>
      </c>
      <c r="E230" s="165" t="s">
        <v>601</v>
      </c>
      <c r="F230" s="166" t="s">
        <v>602</v>
      </c>
      <c r="G230" s="167" t="s">
        <v>155</v>
      </c>
      <c r="H230" s="168">
        <v>16</v>
      </c>
      <c r="I230" s="169"/>
      <c r="J230" s="168">
        <f t="shared" si="40"/>
        <v>0</v>
      </c>
      <c r="K230" s="170"/>
      <c r="L230" s="30"/>
      <c r="M230" s="171" t="s">
        <v>1</v>
      </c>
      <c r="N230" s="172" t="s">
        <v>41</v>
      </c>
      <c r="O230" s="55"/>
      <c r="P230" s="173">
        <f t="shared" si="41"/>
        <v>0</v>
      </c>
      <c r="Q230" s="173">
        <v>4.0000000000000003E-5</v>
      </c>
      <c r="R230" s="173">
        <f t="shared" si="42"/>
        <v>6.4000000000000005E-4</v>
      </c>
      <c r="S230" s="173">
        <v>0</v>
      </c>
      <c r="T230" s="174">
        <f t="shared" si="43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75" t="s">
        <v>196</v>
      </c>
      <c r="AT230" s="175" t="s">
        <v>135</v>
      </c>
      <c r="AU230" s="175" t="s">
        <v>88</v>
      </c>
      <c r="AY230" s="14" t="s">
        <v>132</v>
      </c>
      <c r="BE230" s="176">
        <f t="shared" si="44"/>
        <v>0</v>
      </c>
      <c r="BF230" s="176">
        <f t="shared" si="45"/>
        <v>0</v>
      </c>
      <c r="BG230" s="176">
        <f t="shared" si="46"/>
        <v>0</v>
      </c>
      <c r="BH230" s="176">
        <f t="shared" si="47"/>
        <v>0</v>
      </c>
      <c r="BI230" s="176">
        <f t="shared" si="48"/>
        <v>0</v>
      </c>
      <c r="BJ230" s="14" t="s">
        <v>88</v>
      </c>
      <c r="BK230" s="177">
        <f t="shared" si="49"/>
        <v>0</v>
      </c>
      <c r="BL230" s="14" t="s">
        <v>196</v>
      </c>
      <c r="BM230" s="175" t="s">
        <v>603</v>
      </c>
    </row>
    <row r="231" spans="1:65" s="2" customFormat="1" ht="21.75" customHeight="1">
      <c r="A231" s="29"/>
      <c r="B231" s="163"/>
      <c r="C231" s="183" t="s">
        <v>604</v>
      </c>
      <c r="D231" s="183" t="s">
        <v>395</v>
      </c>
      <c r="E231" s="184" t="s">
        <v>605</v>
      </c>
      <c r="F231" s="185" t="s">
        <v>606</v>
      </c>
      <c r="G231" s="186" t="s">
        <v>138</v>
      </c>
      <c r="H231" s="187">
        <v>26.1</v>
      </c>
      <c r="I231" s="188"/>
      <c r="J231" s="187">
        <f t="shared" si="40"/>
        <v>0</v>
      </c>
      <c r="K231" s="189"/>
      <c r="L231" s="190"/>
      <c r="M231" s="191" t="s">
        <v>1</v>
      </c>
      <c r="N231" s="192" t="s">
        <v>41</v>
      </c>
      <c r="O231" s="55"/>
      <c r="P231" s="173">
        <f t="shared" si="41"/>
        <v>0</v>
      </c>
      <c r="Q231" s="173">
        <v>1.1000000000000001E-3</v>
      </c>
      <c r="R231" s="173">
        <f t="shared" si="42"/>
        <v>2.8710000000000003E-2</v>
      </c>
      <c r="S231" s="173">
        <v>0</v>
      </c>
      <c r="T231" s="174">
        <f t="shared" si="43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75" t="s">
        <v>265</v>
      </c>
      <c r="AT231" s="175" t="s">
        <v>395</v>
      </c>
      <c r="AU231" s="175" t="s">
        <v>88</v>
      </c>
      <c r="AY231" s="14" t="s">
        <v>132</v>
      </c>
      <c r="BE231" s="176">
        <f t="shared" si="44"/>
        <v>0</v>
      </c>
      <c r="BF231" s="176">
        <f t="shared" si="45"/>
        <v>0</v>
      </c>
      <c r="BG231" s="176">
        <f t="shared" si="46"/>
        <v>0</v>
      </c>
      <c r="BH231" s="176">
        <f t="shared" si="47"/>
        <v>0</v>
      </c>
      <c r="BI231" s="176">
        <f t="shared" si="48"/>
        <v>0</v>
      </c>
      <c r="BJ231" s="14" t="s">
        <v>88</v>
      </c>
      <c r="BK231" s="177">
        <f t="shared" si="49"/>
        <v>0</v>
      </c>
      <c r="BL231" s="14" t="s">
        <v>196</v>
      </c>
      <c r="BM231" s="175" t="s">
        <v>607</v>
      </c>
    </row>
    <row r="232" spans="1:65" s="2" customFormat="1" ht="21.75" customHeight="1">
      <c r="A232" s="29"/>
      <c r="B232" s="163"/>
      <c r="C232" s="164" t="s">
        <v>608</v>
      </c>
      <c r="D232" s="164" t="s">
        <v>135</v>
      </c>
      <c r="E232" s="165" t="s">
        <v>609</v>
      </c>
      <c r="F232" s="166" t="s">
        <v>610</v>
      </c>
      <c r="G232" s="167" t="s">
        <v>437</v>
      </c>
      <c r="H232" s="169"/>
      <c r="I232" s="169"/>
      <c r="J232" s="168">
        <f t="shared" si="40"/>
        <v>0</v>
      </c>
      <c r="K232" s="170"/>
      <c r="L232" s="30"/>
      <c r="M232" s="171" t="s">
        <v>1</v>
      </c>
      <c r="N232" s="172" t="s">
        <v>41</v>
      </c>
      <c r="O232" s="55"/>
      <c r="P232" s="173">
        <f t="shared" si="41"/>
        <v>0</v>
      </c>
      <c r="Q232" s="173">
        <v>0</v>
      </c>
      <c r="R232" s="173">
        <f t="shared" si="42"/>
        <v>0</v>
      </c>
      <c r="S232" s="173">
        <v>0</v>
      </c>
      <c r="T232" s="174">
        <f t="shared" si="43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75" t="s">
        <v>196</v>
      </c>
      <c r="AT232" s="175" t="s">
        <v>135</v>
      </c>
      <c r="AU232" s="175" t="s">
        <v>88</v>
      </c>
      <c r="AY232" s="14" t="s">
        <v>132</v>
      </c>
      <c r="BE232" s="176">
        <f t="shared" si="44"/>
        <v>0</v>
      </c>
      <c r="BF232" s="176">
        <f t="shared" si="45"/>
        <v>0</v>
      </c>
      <c r="BG232" s="176">
        <f t="shared" si="46"/>
        <v>0</v>
      </c>
      <c r="BH232" s="176">
        <f t="shared" si="47"/>
        <v>0</v>
      </c>
      <c r="BI232" s="176">
        <f t="shared" si="48"/>
        <v>0</v>
      </c>
      <c r="BJ232" s="14" t="s">
        <v>88</v>
      </c>
      <c r="BK232" s="177">
        <f t="shared" si="49"/>
        <v>0</v>
      </c>
      <c r="BL232" s="14" t="s">
        <v>196</v>
      </c>
      <c r="BM232" s="175" t="s">
        <v>611</v>
      </c>
    </row>
    <row r="233" spans="1:65" s="12" customFormat="1" ht="22.9" customHeight="1">
      <c r="B233" s="150"/>
      <c r="D233" s="151" t="s">
        <v>74</v>
      </c>
      <c r="E233" s="161" t="s">
        <v>612</v>
      </c>
      <c r="F233" s="161" t="s">
        <v>613</v>
      </c>
      <c r="I233" s="153"/>
      <c r="J233" s="162">
        <f>BK233</f>
        <v>0</v>
      </c>
      <c r="L233" s="150"/>
      <c r="M233" s="155"/>
      <c r="N233" s="156"/>
      <c r="O233" s="156"/>
      <c r="P233" s="157">
        <f>SUM(P234:P236)</f>
        <v>0</v>
      </c>
      <c r="Q233" s="156"/>
      <c r="R233" s="157">
        <f>SUM(R234:R236)</f>
        <v>6.6239999999999993E-2</v>
      </c>
      <c r="S233" s="156"/>
      <c r="T233" s="158">
        <f>SUM(T234:T236)</f>
        <v>0</v>
      </c>
      <c r="AR233" s="151" t="s">
        <v>88</v>
      </c>
      <c r="AT233" s="159" t="s">
        <v>74</v>
      </c>
      <c r="AU233" s="159" t="s">
        <v>82</v>
      </c>
      <c r="AY233" s="151" t="s">
        <v>132</v>
      </c>
      <c r="BK233" s="160">
        <f>SUM(BK234:BK236)</f>
        <v>0</v>
      </c>
    </row>
    <row r="234" spans="1:65" s="2" customFormat="1" ht="21.75" customHeight="1">
      <c r="A234" s="29"/>
      <c r="B234" s="163"/>
      <c r="C234" s="164" t="s">
        <v>614</v>
      </c>
      <c r="D234" s="164" t="s">
        <v>135</v>
      </c>
      <c r="E234" s="165" t="s">
        <v>615</v>
      </c>
      <c r="F234" s="166" t="s">
        <v>616</v>
      </c>
      <c r="G234" s="167" t="s">
        <v>155</v>
      </c>
      <c r="H234" s="168">
        <v>8</v>
      </c>
      <c r="I234" s="169"/>
      <c r="J234" s="168">
        <f>ROUND(I234*H234,3)</f>
        <v>0</v>
      </c>
      <c r="K234" s="170"/>
      <c r="L234" s="30"/>
      <c r="M234" s="171" t="s">
        <v>1</v>
      </c>
      <c r="N234" s="172" t="s">
        <v>41</v>
      </c>
      <c r="O234" s="55"/>
      <c r="P234" s="173">
        <f>O234*H234</f>
        <v>0</v>
      </c>
      <c r="Q234" s="173">
        <v>0</v>
      </c>
      <c r="R234" s="173">
        <f>Q234*H234</f>
        <v>0</v>
      </c>
      <c r="S234" s="173">
        <v>0</v>
      </c>
      <c r="T234" s="174">
        <f>S234*H234</f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75" t="s">
        <v>196</v>
      </c>
      <c r="AT234" s="175" t="s">
        <v>135</v>
      </c>
      <c r="AU234" s="175" t="s">
        <v>88</v>
      </c>
      <c r="AY234" s="14" t="s">
        <v>132</v>
      </c>
      <c r="BE234" s="176">
        <f>IF(N234="základná",J234,0)</f>
        <v>0</v>
      </c>
      <c r="BF234" s="176">
        <f>IF(N234="znížená",J234,0)</f>
        <v>0</v>
      </c>
      <c r="BG234" s="176">
        <f>IF(N234="zákl. prenesená",J234,0)</f>
        <v>0</v>
      </c>
      <c r="BH234" s="176">
        <f>IF(N234="zníž. prenesená",J234,0)</f>
        <v>0</v>
      </c>
      <c r="BI234" s="176">
        <f>IF(N234="nulová",J234,0)</f>
        <v>0</v>
      </c>
      <c r="BJ234" s="14" t="s">
        <v>88</v>
      </c>
      <c r="BK234" s="177">
        <f>ROUND(I234*H234,3)</f>
        <v>0</v>
      </c>
      <c r="BL234" s="14" t="s">
        <v>196</v>
      </c>
      <c r="BM234" s="175" t="s">
        <v>617</v>
      </c>
    </row>
    <row r="235" spans="1:65" s="2" customFormat="1" ht="33" customHeight="1">
      <c r="A235" s="29"/>
      <c r="B235" s="163"/>
      <c r="C235" s="183" t="s">
        <v>618</v>
      </c>
      <c r="D235" s="183" t="s">
        <v>395</v>
      </c>
      <c r="E235" s="184" t="s">
        <v>619</v>
      </c>
      <c r="F235" s="185" t="s">
        <v>620</v>
      </c>
      <c r="G235" s="186" t="s">
        <v>155</v>
      </c>
      <c r="H235" s="187">
        <v>8</v>
      </c>
      <c r="I235" s="188"/>
      <c r="J235" s="187">
        <f>ROUND(I235*H235,3)</f>
        <v>0</v>
      </c>
      <c r="K235" s="189"/>
      <c r="L235" s="190"/>
      <c r="M235" s="191" t="s">
        <v>1</v>
      </c>
      <c r="N235" s="192" t="s">
        <v>41</v>
      </c>
      <c r="O235" s="55"/>
      <c r="P235" s="173">
        <f>O235*H235</f>
        <v>0</v>
      </c>
      <c r="Q235" s="173">
        <v>8.2799999999999992E-3</v>
      </c>
      <c r="R235" s="173">
        <f>Q235*H235</f>
        <v>6.6239999999999993E-2</v>
      </c>
      <c r="S235" s="173">
        <v>0</v>
      </c>
      <c r="T235" s="174">
        <f>S235*H235</f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75" t="s">
        <v>265</v>
      </c>
      <c r="AT235" s="175" t="s">
        <v>395</v>
      </c>
      <c r="AU235" s="175" t="s">
        <v>88</v>
      </c>
      <c r="AY235" s="14" t="s">
        <v>132</v>
      </c>
      <c r="BE235" s="176">
        <f>IF(N235="základná",J235,0)</f>
        <v>0</v>
      </c>
      <c r="BF235" s="176">
        <f>IF(N235="znížená",J235,0)</f>
        <v>0</v>
      </c>
      <c r="BG235" s="176">
        <f>IF(N235="zákl. prenesená",J235,0)</f>
        <v>0</v>
      </c>
      <c r="BH235" s="176">
        <f>IF(N235="zníž. prenesená",J235,0)</f>
        <v>0</v>
      </c>
      <c r="BI235" s="176">
        <f>IF(N235="nulová",J235,0)</f>
        <v>0</v>
      </c>
      <c r="BJ235" s="14" t="s">
        <v>88</v>
      </c>
      <c r="BK235" s="177">
        <f>ROUND(I235*H235,3)</f>
        <v>0</v>
      </c>
      <c r="BL235" s="14" t="s">
        <v>196</v>
      </c>
      <c r="BM235" s="175" t="s">
        <v>621</v>
      </c>
    </row>
    <row r="236" spans="1:65" s="2" customFormat="1" ht="21.75" customHeight="1">
      <c r="A236" s="29"/>
      <c r="B236" s="163"/>
      <c r="C236" s="164" t="s">
        <v>622</v>
      </c>
      <c r="D236" s="164" t="s">
        <v>135</v>
      </c>
      <c r="E236" s="165" t="s">
        <v>623</v>
      </c>
      <c r="F236" s="166" t="s">
        <v>624</v>
      </c>
      <c r="G236" s="167" t="s">
        <v>437</v>
      </c>
      <c r="H236" s="169"/>
      <c r="I236" s="169"/>
      <c r="J236" s="168">
        <f>ROUND(I236*H236,3)</f>
        <v>0</v>
      </c>
      <c r="K236" s="170"/>
      <c r="L236" s="30"/>
      <c r="M236" s="171" t="s">
        <v>1</v>
      </c>
      <c r="N236" s="172" t="s">
        <v>41</v>
      </c>
      <c r="O236" s="55"/>
      <c r="P236" s="173">
        <f>O236*H236</f>
        <v>0</v>
      </c>
      <c r="Q236" s="173">
        <v>0</v>
      </c>
      <c r="R236" s="173">
        <f>Q236*H236</f>
        <v>0</v>
      </c>
      <c r="S236" s="173">
        <v>0</v>
      </c>
      <c r="T236" s="174">
        <f>S236*H236</f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75" t="s">
        <v>196</v>
      </c>
      <c r="AT236" s="175" t="s">
        <v>135</v>
      </c>
      <c r="AU236" s="175" t="s">
        <v>88</v>
      </c>
      <c r="AY236" s="14" t="s">
        <v>132</v>
      </c>
      <c r="BE236" s="176">
        <f>IF(N236="základná",J236,0)</f>
        <v>0</v>
      </c>
      <c r="BF236" s="176">
        <f>IF(N236="znížená",J236,0)</f>
        <v>0</v>
      </c>
      <c r="BG236" s="176">
        <f>IF(N236="zákl. prenesená",J236,0)</f>
        <v>0</v>
      </c>
      <c r="BH236" s="176">
        <f>IF(N236="zníž. prenesená",J236,0)</f>
        <v>0</v>
      </c>
      <c r="BI236" s="176">
        <f>IF(N236="nulová",J236,0)</f>
        <v>0</v>
      </c>
      <c r="BJ236" s="14" t="s">
        <v>88</v>
      </c>
      <c r="BK236" s="177">
        <f>ROUND(I236*H236,3)</f>
        <v>0</v>
      </c>
      <c r="BL236" s="14" t="s">
        <v>196</v>
      </c>
      <c r="BM236" s="175" t="s">
        <v>625</v>
      </c>
    </row>
    <row r="237" spans="1:65" s="12" customFormat="1" ht="22.9" customHeight="1">
      <c r="B237" s="150"/>
      <c r="D237" s="151" t="s">
        <v>74</v>
      </c>
      <c r="E237" s="161" t="s">
        <v>626</v>
      </c>
      <c r="F237" s="161" t="s">
        <v>627</v>
      </c>
      <c r="I237" s="153"/>
      <c r="J237" s="162">
        <f>BK237</f>
        <v>0</v>
      </c>
      <c r="L237" s="150"/>
      <c r="M237" s="155"/>
      <c r="N237" s="156"/>
      <c r="O237" s="156"/>
      <c r="P237" s="157">
        <f>SUM(P238:P241)</f>
        <v>0</v>
      </c>
      <c r="Q237" s="156"/>
      <c r="R237" s="157">
        <f>SUM(R238:R241)</f>
        <v>0.22366259999999999</v>
      </c>
      <c r="S237" s="156"/>
      <c r="T237" s="158">
        <f>SUM(T238:T241)</f>
        <v>0</v>
      </c>
      <c r="AR237" s="151" t="s">
        <v>88</v>
      </c>
      <c r="AT237" s="159" t="s">
        <v>74</v>
      </c>
      <c r="AU237" s="159" t="s">
        <v>82</v>
      </c>
      <c r="AY237" s="151" t="s">
        <v>132</v>
      </c>
      <c r="BK237" s="160">
        <f>SUM(BK238:BK241)</f>
        <v>0</v>
      </c>
    </row>
    <row r="238" spans="1:65" s="2" customFormat="1" ht="21.75" customHeight="1">
      <c r="A238" s="29"/>
      <c r="B238" s="163"/>
      <c r="C238" s="164" t="s">
        <v>628</v>
      </c>
      <c r="D238" s="164" t="s">
        <v>135</v>
      </c>
      <c r="E238" s="165" t="s">
        <v>629</v>
      </c>
      <c r="F238" s="166" t="s">
        <v>630</v>
      </c>
      <c r="G238" s="167" t="s">
        <v>143</v>
      </c>
      <c r="H238" s="168">
        <v>7.58</v>
      </c>
      <c r="I238" s="169"/>
      <c r="J238" s="168">
        <f>ROUND(I238*H238,3)</f>
        <v>0</v>
      </c>
      <c r="K238" s="170"/>
      <c r="L238" s="30"/>
      <c r="M238" s="171" t="s">
        <v>1</v>
      </c>
      <c r="N238" s="172" t="s">
        <v>41</v>
      </c>
      <c r="O238" s="55"/>
      <c r="P238" s="173">
        <f>O238*H238</f>
        <v>0</v>
      </c>
      <c r="Q238" s="173">
        <v>3.8500000000000001E-3</v>
      </c>
      <c r="R238" s="173">
        <f>Q238*H238</f>
        <v>2.9183000000000001E-2</v>
      </c>
      <c r="S238" s="173">
        <v>0</v>
      </c>
      <c r="T238" s="174">
        <f>S238*H238</f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75" t="s">
        <v>196</v>
      </c>
      <c r="AT238" s="175" t="s">
        <v>135</v>
      </c>
      <c r="AU238" s="175" t="s">
        <v>88</v>
      </c>
      <c r="AY238" s="14" t="s">
        <v>132</v>
      </c>
      <c r="BE238" s="176">
        <f>IF(N238="základná",J238,0)</f>
        <v>0</v>
      </c>
      <c r="BF238" s="176">
        <f>IF(N238="znížená",J238,0)</f>
        <v>0</v>
      </c>
      <c r="BG238" s="176">
        <f>IF(N238="zákl. prenesená",J238,0)</f>
        <v>0</v>
      </c>
      <c r="BH238" s="176">
        <f>IF(N238="zníž. prenesená",J238,0)</f>
        <v>0</v>
      </c>
      <c r="BI238" s="176">
        <f>IF(N238="nulová",J238,0)</f>
        <v>0</v>
      </c>
      <c r="BJ238" s="14" t="s">
        <v>88</v>
      </c>
      <c r="BK238" s="177">
        <f>ROUND(I238*H238,3)</f>
        <v>0</v>
      </c>
      <c r="BL238" s="14" t="s">
        <v>196</v>
      </c>
      <c r="BM238" s="175" t="s">
        <v>631</v>
      </c>
    </row>
    <row r="239" spans="1:65" s="2" customFormat="1" ht="21.75" customHeight="1">
      <c r="A239" s="29"/>
      <c r="B239" s="163"/>
      <c r="C239" s="183" t="s">
        <v>632</v>
      </c>
      <c r="D239" s="183" t="s">
        <v>395</v>
      </c>
      <c r="E239" s="184" t="s">
        <v>633</v>
      </c>
      <c r="F239" s="185" t="s">
        <v>634</v>
      </c>
      <c r="G239" s="186" t="s">
        <v>143</v>
      </c>
      <c r="H239" s="187">
        <v>7.7320000000000002</v>
      </c>
      <c r="I239" s="188"/>
      <c r="J239" s="187">
        <f>ROUND(I239*H239,3)</f>
        <v>0</v>
      </c>
      <c r="K239" s="189"/>
      <c r="L239" s="190"/>
      <c r="M239" s="191" t="s">
        <v>1</v>
      </c>
      <c r="N239" s="192" t="s">
        <v>41</v>
      </c>
      <c r="O239" s="55"/>
      <c r="P239" s="173">
        <f>O239*H239</f>
        <v>0</v>
      </c>
      <c r="Q239" s="173">
        <v>1.78E-2</v>
      </c>
      <c r="R239" s="173">
        <f>Q239*H239</f>
        <v>0.13762959999999999</v>
      </c>
      <c r="S239" s="173">
        <v>0</v>
      </c>
      <c r="T239" s="174">
        <f>S239*H239</f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75" t="s">
        <v>265</v>
      </c>
      <c r="AT239" s="175" t="s">
        <v>395</v>
      </c>
      <c r="AU239" s="175" t="s">
        <v>88</v>
      </c>
      <c r="AY239" s="14" t="s">
        <v>132</v>
      </c>
      <c r="BE239" s="176">
        <f>IF(N239="základná",J239,0)</f>
        <v>0</v>
      </c>
      <c r="BF239" s="176">
        <f>IF(N239="znížená",J239,0)</f>
        <v>0</v>
      </c>
      <c r="BG239" s="176">
        <f>IF(N239="zákl. prenesená",J239,0)</f>
        <v>0</v>
      </c>
      <c r="BH239" s="176">
        <f>IF(N239="zníž. prenesená",J239,0)</f>
        <v>0</v>
      </c>
      <c r="BI239" s="176">
        <f>IF(N239="nulová",J239,0)</f>
        <v>0</v>
      </c>
      <c r="BJ239" s="14" t="s">
        <v>88</v>
      </c>
      <c r="BK239" s="177">
        <f>ROUND(I239*H239,3)</f>
        <v>0</v>
      </c>
      <c r="BL239" s="14" t="s">
        <v>196</v>
      </c>
      <c r="BM239" s="175" t="s">
        <v>635</v>
      </c>
    </row>
    <row r="240" spans="1:65" s="2" customFormat="1" ht="16.5" customHeight="1">
      <c r="A240" s="29"/>
      <c r="B240" s="163"/>
      <c r="C240" s="164" t="s">
        <v>636</v>
      </c>
      <c r="D240" s="164" t="s">
        <v>135</v>
      </c>
      <c r="E240" s="165" t="s">
        <v>637</v>
      </c>
      <c r="F240" s="166" t="s">
        <v>638</v>
      </c>
      <c r="G240" s="167" t="s">
        <v>143</v>
      </c>
      <c r="H240" s="168">
        <v>7.58</v>
      </c>
      <c r="I240" s="169"/>
      <c r="J240" s="168">
        <f>ROUND(I240*H240,3)</f>
        <v>0</v>
      </c>
      <c r="K240" s="170"/>
      <c r="L240" s="30"/>
      <c r="M240" s="171" t="s">
        <v>1</v>
      </c>
      <c r="N240" s="172" t="s">
        <v>41</v>
      </c>
      <c r="O240" s="55"/>
      <c r="P240" s="173">
        <f>O240*H240</f>
        <v>0</v>
      </c>
      <c r="Q240" s="173">
        <v>7.4999999999999997E-3</v>
      </c>
      <c r="R240" s="173">
        <f>Q240*H240</f>
        <v>5.6849999999999998E-2</v>
      </c>
      <c r="S240" s="173">
        <v>0</v>
      </c>
      <c r="T240" s="174">
        <f>S240*H240</f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75" t="s">
        <v>196</v>
      </c>
      <c r="AT240" s="175" t="s">
        <v>135</v>
      </c>
      <c r="AU240" s="175" t="s">
        <v>88</v>
      </c>
      <c r="AY240" s="14" t="s">
        <v>132</v>
      </c>
      <c r="BE240" s="176">
        <f>IF(N240="základná",J240,0)</f>
        <v>0</v>
      </c>
      <c r="BF240" s="176">
        <f>IF(N240="znížená",J240,0)</f>
        <v>0</v>
      </c>
      <c r="BG240" s="176">
        <f>IF(N240="zákl. prenesená",J240,0)</f>
        <v>0</v>
      </c>
      <c r="BH240" s="176">
        <f>IF(N240="zníž. prenesená",J240,0)</f>
        <v>0</v>
      </c>
      <c r="BI240" s="176">
        <f>IF(N240="nulová",J240,0)</f>
        <v>0</v>
      </c>
      <c r="BJ240" s="14" t="s">
        <v>88</v>
      </c>
      <c r="BK240" s="177">
        <f>ROUND(I240*H240,3)</f>
        <v>0</v>
      </c>
      <c r="BL240" s="14" t="s">
        <v>196</v>
      </c>
      <c r="BM240" s="175" t="s">
        <v>639</v>
      </c>
    </row>
    <row r="241" spans="1:65" s="2" customFormat="1" ht="21.75" customHeight="1">
      <c r="A241" s="29"/>
      <c r="B241" s="163"/>
      <c r="C241" s="164" t="s">
        <v>640</v>
      </c>
      <c r="D241" s="164" t="s">
        <v>135</v>
      </c>
      <c r="E241" s="165" t="s">
        <v>641</v>
      </c>
      <c r="F241" s="166" t="s">
        <v>642</v>
      </c>
      <c r="G241" s="167" t="s">
        <v>437</v>
      </c>
      <c r="H241" s="169"/>
      <c r="I241" s="169"/>
      <c r="J241" s="168">
        <f>ROUND(I241*H241,3)</f>
        <v>0</v>
      </c>
      <c r="K241" s="170"/>
      <c r="L241" s="30"/>
      <c r="M241" s="171" t="s">
        <v>1</v>
      </c>
      <c r="N241" s="172" t="s">
        <v>41</v>
      </c>
      <c r="O241" s="55"/>
      <c r="P241" s="173">
        <f>O241*H241</f>
        <v>0</v>
      </c>
      <c r="Q241" s="173">
        <v>0</v>
      </c>
      <c r="R241" s="173">
        <f>Q241*H241</f>
        <v>0</v>
      </c>
      <c r="S241" s="173">
        <v>0</v>
      </c>
      <c r="T241" s="174">
        <f>S241*H241</f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75" t="s">
        <v>196</v>
      </c>
      <c r="AT241" s="175" t="s">
        <v>135</v>
      </c>
      <c r="AU241" s="175" t="s">
        <v>88</v>
      </c>
      <c r="AY241" s="14" t="s">
        <v>132</v>
      </c>
      <c r="BE241" s="176">
        <f>IF(N241="základná",J241,0)</f>
        <v>0</v>
      </c>
      <c r="BF241" s="176">
        <f>IF(N241="znížená",J241,0)</f>
        <v>0</v>
      </c>
      <c r="BG241" s="176">
        <f>IF(N241="zákl. prenesená",J241,0)</f>
        <v>0</v>
      </c>
      <c r="BH241" s="176">
        <f>IF(N241="zníž. prenesená",J241,0)</f>
        <v>0</v>
      </c>
      <c r="BI241" s="176">
        <f>IF(N241="nulová",J241,0)</f>
        <v>0</v>
      </c>
      <c r="BJ241" s="14" t="s">
        <v>88</v>
      </c>
      <c r="BK241" s="177">
        <f>ROUND(I241*H241,3)</f>
        <v>0</v>
      </c>
      <c r="BL241" s="14" t="s">
        <v>196</v>
      </c>
      <c r="BM241" s="175" t="s">
        <v>643</v>
      </c>
    </row>
    <row r="242" spans="1:65" s="12" customFormat="1" ht="22.9" customHeight="1">
      <c r="B242" s="150"/>
      <c r="D242" s="151" t="s">
        <v>74</v>
      </c>
      <c r="E242" s="161" t="s">
        <v>297</v>
      </c>
      <c r="F242" s="161" t="s">
        <v>298</v>
      </c>
      <c r="I242" s="153"/>
      <c r="J242" s="162">
        <f>BK242</f>
        <v>0</v>
      </c>
      <c r="L242" s="150"/>
      <c r="M242" s="155"/>
      <c r="N242" s="156"/>
      <c r="O242" s="156"/>
      <c r="P242" s="157">
        <f>SUM(P243:P250)</f>
        <v>0</v>
      </c>
      <c r="Q242" s="156"/>
      <c r="R242" s="157">
        <f>SUM(R243:R250)</f>
        <v>3.3713650400000001</v>
      </c>
      <c r="S242" s="156"/>
      <c r="T242" s="158">
        <f>SUM(T243:T250)</f>
        <v>0</v>
      </c>
      <c r="AR242" s="151" t="s">
        <v>88</v>
      </c>
      <c r="AT242" s="159" t="s">
        <v>74</v>
      </c>
      <c r="AU242" s="159" t="s">
        <v>82</v>
      </c>
      <c r="AY242" s="151" t="s">
        <v>132</v>
      </c>
      <c r="BK242" s="160">
        <f>SUM(BK243:BK250)</f>
        <v>0</v>
      </c>
    </row>
    <row r="243" spans="1:65" s="2" customFormat="1" ht="16.5" customHeight="1">
      <c r="A243" s="29"/>
      <c r="B243" s="163"/>
      <c r="C243" s="164" t="s">
        <v>644</v>
      </c>
      <c r="D243" s="164" t="s">
        <v>135</v>
      </c>
      <c r="E243" s="165" t="s">
        <v>645</v>
      </c>
      <c r="F243" s="166" t="s">
        <v>646</v>
      </c>
      <c r="G243" s="167" t="s">
        <v>138</v>
      </c>
      <c r="H243" s="168">
        <v>183</v>
      </c>
      <c r="I243" s="169"/>
      <c r="J243" s="168">
        <f t="shared" ref="J243:J250" si="50">ROUND(I243*H243,3)</f>
        <v>0</v>
      </c>
      <c r="K243" s="170"/>
      <c r="L243" s="30"/>
      <c r="M243" s="171" t="s">
        <v>1</v>
      </c>
      <c r="N243" s="172" t="s">
        <v>41</v>
      </c>
      <c r="O243" s="55"/>
      <c r="P243" s="173">
        <f t="shared" ref="P243:P250" si="51">O243*H243</f>
        <v>0</v>
      </c>
      <c r="Q243" s="173">
        <v>4.0000000000000003E-5</v>
      </c>
      <c r="R243" s="173">
        <f t="shared" ref="R243:R250" si="52">Q243*H243</f>
        <v>7.320000000000001E-3</v>
      </c>
      <c r="S243" s="173">
        <v>0</v>
      </c>
      <c r="T243" s="174">
        <f t="shared" ref="T243:T250" si="53">S243*H243</f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75" t="s">
        <v>196</v>
      </c>
      <c r="AT243" s="175" t="s">
        <v>135</v>
      </c>
      <c r="AU243" s="175" t="s">
        <v>88</v>
      </c>
      <c r="AY243" s="14" t="s">
        <v>132</v>
      </c>
      <c r="BE243" s="176">
        <f t="shared" ref="BE243:BE250" si="54">IF(N243="základná",J243,0)</f>
        <v>0</v>
      </c>
      <c r="BF243" s="176">
        <f t="shared" ref="BF243:BF250" si="55">IF(N243="znížená",J243,0)</f>
        <v>0</v>
      </c>
      <c r="BG243" s="176">
        <f t="shared" ref="BG243:BG250" si="56">IF(N243="zákl. prenesená",J243,0)</f>
        <v>0</v>
      </c>
      <c r="BH243" s="176">
        <f t="shared" ref="BH243:BH250" si="57">IF(N243="zníž. prenesená",J243,0)</f>
        <v>0</v>
      </c>
      <c r="BI243" s="176">
        <f t="shared" ref="BI243:BI250" si="58">IF(N243="nulová",J243,0)</f>
        <v>0</v>
      </c>
      <c r="BJ243" s="14" t="s">
        <v>88</v>
      </c>
      <c r="BK243" s="177">
        <f t="shared" ref="BK243:BK250" si="59">ROUND(I243*H243,3)</f>
        <v>0</v>
      </c>
      <c r="BL243" s="14" t="s">
        <v>196</v>
      </c>
      <c r="BM243" s="175" t="s">
        <v>647</v>
      </c>
    </row>
    <row r="244" spans="1:65" s="2" customFormat="1" ht="16.5" customHeight="1">
      <c r="A244" s="29"/>
      <c r="B244" s="163"/>
      <c r="C244" s="164" t="s">
        <v>648</v>
      </c>
      <c r="D244" s="164" t="s">
        <v>135</v>
      </c>
      <c r="E244" s="165" t="s">
        <v>649</v>
      </c>
      <c r="F244" s="166" t="s">
        <v>650</v>
      </c>
      <c r="G244" s="167" t="s">
        <v>143</v>
      </c>
      <c r="H244" s="168">
        <v>279.61</v>
      </c>
      <c r="I244" s="169"/>
      <c r="J244" s="168">
        <f t="shared" si="50"/>
        <v>0</v>
      </c>
      <c r="K244" s="170"/>
      <c r="L244" s="30"/>
      <c r="M244" s="171" t="s">
        <v>1</v>
      </c>
      <c r="N244" s="172" t="s">
        <v>41</v>
      </c>
      <c r="O244" s="55"/>
      <c r="P244" s="173">
        <f t="shared" si="51"/>
        <v>0</v>
      </c>
      <c r="Q244" s="173">
        <v>2.9999999999999997E-4</v>
      </c>
      <c r="R244" s="173">
        <f t="shared" si="52"/>
        <v>8.3882999999999999E-2</v>
      </c>
      <c r="S244" s="173">
        <v>0</v>
      </c>
      <c r="T244" s="174">
        <f t="shared" si="5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75" t="s">
        <v>196</v>
      </c>
      <c r="AT244" s="175" t="s">
        <v>135</v>
      </c>
      <c r="AU244" s="175" t="s">
        <v>88</v>
      </c>
      <c r="AY244" s="14" t="s">
        <v>132</v>
      </c>
      <c r="BE244" s="176">
        <f t="shared" si="54"/>
        <v>0</v>
      </c>
      <c r="BF244" s="176">
        <f t="shared" si="55"/>
        <v>0</v>
      </c>
      <c r="BG244" s="176">
        <f t="shared" si="56"/>
        <v>0</v>
      </c>
      <c r="BH244" s="176">
        <f t="shared" si="57"/>
        <v>0</v>
      </c>
      <c r="BI244" s="176">
        <f t="shared" si="58"/>
        <v>0</v>
      </c>
      <c r="BJ244" s="14" t="s">
        <v>88</v>
      </c>
      <c r="BK244" s="177">
        <f t="shared" si="59"/>
        <v>0</v>
      </c>
      <c r="BL244" s="14" t="s">
        <v>196</v>
      </c>
      <c r="BM244" s="175" t="s">
        <v>651</v>
      </c>
    </row>
    <row r="245" spans="1:65" s="2" customFormat="1" ht="16.5" customHeight="1">
      <c r="A245" s="29"/>
      <c r="B245" s="163"/>
      <c r="C245" s="183" t="s">
        <v>652</v>
      </c>
      <c r="D245" s="183" t="s">
        <v>395</v>
      </c>
      <c r="E245" s="184" t="s">
        <v>653</v>
      </c>
      <c r="F245" s="185" t="s">
        <v>654</v>
      </c>
      <c r="G245" s="186" t="s">
        <v>143</v>
      </c>
      <c r="H245" s="187">
        <v>316.27199999999999</v>
      </c>
      <c r="I245" s="188"/>
      <c r="J245" s="187">
        <f t="shared" si="50"/>
        <v>0</v>
      </c>
      <c r="K245" s="189"/>
      <c r="L245" s="190"/>
      <c r="M245" s="191" t="s">
        <v>1</v>
      </c>
      <c r="N245" s="192" t="s">
        <v>41</v>
      </c>
      <c r="O245" s="55"/>
      <c r="P245" s="173">
        <f t="shared" si="51"/>
        <v>0</v>
      </c>
      <c r="Q245" s="173">
        <v>3.6700000000000001E-3</v>
      </c>
      <c r="R245" s="173">
        <f t="shared" si="52"/>
        <v>1.16071824</v>
      </c>
      <c r="S245" s="173">
        <v>0</v>
      </c>
      <c r="T245" s="174">
        <f t="shared" si="53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75" t="s">
        <v>265</v>
      </c>
      <c r="AT245" s="175" t="s">
        <v>395</v>
      </c>
      <c r="AU245" s="175" t="s">
        <v>88</v>
      </c>
      <c r="AY245" s="14" t="s">
        <v>132</v>
      </c>
      <c r="BE245" s="176">
        <f t="shared" si="54"/>
        <v>0</v>
      </c>
      <c r="BF245" s="176">
        <f t="shared" si="55"/>
        <v>0</v>
      </c>
      <c r="BG245" s="176">
        <f t="shared" si="56"/>
        <v>0</v>
      </c>
      <c r="BH245" s="176">
        <f t="shared" si="57"/>
        <v>0</v>
      </c>
      <c r="BI245" s="176">
        <f t="shared" si="58"/>
        <v>0</v>
      </c>
      <c r="BJ245" s="14" t="s">
        <v>88</v>
      </c>
      <c r="BK245" s="177">
        <f t="shared" si="59"/>
        <v>0</v>
      </c>
      <c r="BL245" s="14" t="s">
        <v>196</v>
      </c>
      <c r="BM245" s="175" t="s">
        <v>655</v>
      </c>
    </row>
    <row r="246" spans="1:65" s="2" customFormat="1" ht="16.5" customHeight="1">
      <c r="A246" s="29"/>
      <c r="B246" s="163"/>
      <c r="C246" s="164" t="s">
        <v>656</v>
      </c>
      <c r="D246" s="164" t="s">
        <v>135</v>
      </c>
      <c r="E246" s="165" t="s">
        <v>657</v>
      </c>
      <c r="F246" s="166" t="s">
        <v>658</v>
      </c>
      <c r="G246" s="167" t="s">
        <v>143</v>
      </c>
      <c r="H246" s="168">
        <v>279.61</v>
      </c>
      <c r="I246" s="169"/>
      <c r="J246" s="168">
        <f t="shared" si="50"/>
        <v>0</v>
      </c>
      <c r="K246" s="170"/>
      <c r="L246" s="30"/>
      <c r="M246" s="171" t="s">
        <v>1</v>
      </c>
      <c r="N246" s="172" t="s">
        <v>41</v>
      </c>
      <c r="O246" s="55"/>
      <c r="P246" s="173">
        <f t="shared" si="51"/>
        <v>0</v>
      </c>
      <c r="Q246" s="173">
        <v>0</v>
      </c>
      <c r="R246" s="173">
        <f t="shared" si="52"/>
        <v>0</v>
      </c>
      <c r="S246" s="173">
        <v>0</v>
      </c>
      <c r="T246" s="174">
        <f t="shared" si="53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75" t="s">
        <v>196</v>
      </c>
      <c r="AT246" s="175" t="s">
        <v>135</v>
      </c>
      <c r="AU246" s="175" t="s">
        <v>88</v>
      </c>
      <c r="AY246" s="14" t="s">
        <v>132</v>
      </c>
      <c r="BE246" s="176">
        <f t="shared" si="54"/>
        <v>0</v>
      </c>
      <c r="BF246" s="176">
        <f t="shared" si="55"/>
        <v>0</v>
      </c>
      <c r="BG246" s="176">
        <f t="shared" si="56"/>
        <v>0</v>
      </c>
      <c r="BH246" s="176">
        <f t="shared" si="57"/>
        <v>0</v>
      </c>
      <c r="BI246" s="176">
        <f t="shared" si="58"/>
        <v>0</v>
      </c>
      <c r="BJ246" s="14" t="s">
        <v>88</v>
      </c>
      <c r="BK246" s="177">
        <f t="shared" si="59"/>
        <v>0</v>
      </c>
      <c r="BL246" s="14" t="s">
        <v>196</v>
      </c>
      <c r="BM246" s="175" t="s">
        <v>659</v>
      </c>
    </row>
    <row r="247" spans="1:65" s="2" customFormat="1" ht="21.75" customHeight="1">
      <c r="A247" s="29"/>
      <c r="B247" s="163"/>
      <c r="C247" s="164" t="s">
        <v>660</v>
      </c>
      <c r="D247" s="164" t="s">
        <v>135</v>
      </c>
      <c r="E247" s="165" t="s">
        <v>661</v>
      </c>
      <c r="F247" s="166" t="s">
        <v>662</v>
      </c>
      <c r="G247" s="167" t="s">
        <v>143</v>
      </c>
      <c r="H247" s="168">
        <v>279.61</v>
      </c>
      <c r="I247" s="169"/>
      <c r="J247" s="168">
        <f t="shared" si="50"/>
        <v>0</v>
      </c>
      <c r="K247" s="170"/>
      <c r="L247" s="30"/>
      <c r="M247" s="171" t="s">
        <v>1</v>
      </c>
      <c r="N247" s="172" t="s">
        <v>41</v>
      </c>
      <c r="O247" s="55"/>
      <c r="P247" s="173">
        <f t="shared" si="51"/>
        <v>0</v>
      </c>
      <c r="Q247" s="173">
        <v>8.0000000000000007E-5</v>
      </c>
      <c r="R247" s="173">
        <f t="shared" si="52"/>
        <v>2.2368800000000005E-2</v>
      </c>
      <c r="S247" s="173">
        <v>0</v>
      </c>
      <c r="T247" s="174">
        <f t="shared" si="53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75" t="s">
        <v>196</v>
      </c>
      <c r="AT247" s="175" t="s">
        <v>135</v>
      </c>
      <c r="AU247" s="175" t="s">
        <v>88</v>
      </c>
      <c r="AY247" s="14" t="s">
        <v>132</v>
      </c>
      <c r="BE247" s="176">
        <f t="shared" si="54"/>
        <v>0</v>
      </c>
      <c r="BF247" s="176">
        <f t="shared" si="55"/>
        <v>0</v>
      </c>
      <c r="BG247" s="176">
        <f t="shared" si="56"/>
        <v>0</v>
      </c>
      <c r="BH247" s="176">
        <f t="shared" si="57"/>
        <v>0</v>
      </c>
      <c r="BI247" s="176">
        <f t="shared" si="58"/>
        <v>0</v>
      </c>
      <c r="BJ247" s="14" t="s">
        <v>88</v>
      </c>
      <c r="BK247" s="177">
        <f t="shared" si="59"/>
        <v>0</v>
      </c>
      <c r="BL247" s="14" t="s">
        <v>196</v>
      </c>
      <c r="BM247" s="175" t="s">
        <v>663</v>
      </c>
    </row>
    <row r="248" spans="1:65" s="2" customFormat="1" ht="16.5" customHeight="1">
      <c r="A248" s="29"/>
      <c r="B248" s="163"/>
      <c r="C248" s="164" t="s">
        <v>664</v>
      </c>
      <c r="D248" s="164" t="s">
        <v>135</v>
      </c>
      <c r="E248" s="165" t="s">
        <v>665</v>
      </c>
      <c r="F248" s="166" t="s">
        <v>638</v>
      </c>
      <c r="G248" s="167" t="s">
        <v>143</v>
      </c>
      <c r="H248" s="168">
        <v>279.61</v>
      </c>
      <c r="I248" s="169"/>
      <c r="J248" s="168">
        <f t="shared" si="50"/>
        <v>0</v>
      </c>
      <c r="K248" s="170"/>
      <c r="L248" s="30"/>
      <c r="M248" s="171" t="s">
        <v>1</v>
      </c>
      <c r="N248" s="172" t="s">
        <v>41</v>
      </c>
      <c r="O248" s="55"/>
      <c r="P248" s="173">
        <f t="shared" si="51"/>
        <v>0</v>
      </c>
      <c r="Q248" s="173">
        <v>7.4999999999999997E-3</v>
      </c>
      <c r="R248" s="173">
        <f t="shared" si="52"/>
        <v>2.0970750000000002</v>
      </c>
      <c r="S248" s="173">
        <v>0</v>
      </c>
      <c r="T248" s="174">
        <f t="shared" si="53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75" t="s">
        <v>196</v>
      </c>
      <c r="AT248" s="175" t="s">
        <v>135</v>
      </c>
      <c r="AU248" s="175" t="s">
        <v>88</v>
      </c>
      <c r="AY248" s="14" t="s">
        <v>132</v>
      </c>
      <c r="BE248" s="176">
        <f t="shared" si="54"/>
        <v>0</v>
      </c>
      <c r="BF248" s="176">
        <f t="shared" si="55"/>
        <v>0</v>
      </c>
      <c r="BG248" s="176">
        <f t="shared" si="56"/>
        <v>0</v>
      </c>
      <c r="BH248" s="176">
        <f t="shared" si="57"/>
        <v>0</v>
      </c>
      <c r="BI248" s="176">
        <f t="shared" si="58"/>
        <v>0</v>
      </c>
      <c r="BJ248" s="14" t="s">
        <v>88</v>
      </c>
      <c r="BK248" s="177">
        <f t="shared" si="59"/>
        <v>0</v>
      </c>
      <c r="BL248" s="14" t="s">
        <v>196</v>
      </c>
      <c r="BM248" s="175" t="s">
        <v>666</v>
      </c>
    </row>
    <row r="249" spans="1:65" s="2" customFormat="1" ht="21.75" customHeight="1">
      <c r="A249" s="29"/>
      <c r="B249" s="163"/>
      <c r="C249" s="164" t="s">
        <v>667</v>
      </c>
      <c r="D249" s="164" t="s">
        <v>135</v>
      </c>
      <c r="E249" s="165" t="s">
        <v>668</v>
      </c>
      <c r="F249" s="166" t="s">
        <v>669</v>
      </c>
      <c r="G249" s="167" t="s">
        <v>143</v>
      </c>
      <c r="H249" s="168">
        <v>279.61</v>
      </c>
      <c r="I249" s="169"/>
      <c r="J249" s="168">
        <f t="shared" si="50"/>
        <v>0</v>
      </c>
      <c r="K249" s="170"/>
      <c r="L249" s="30"/>
      <c r="M249" s="171" t="s">
        <v>1</v>
      </c>
      <c r="N249" s="172" t="s">
        <v>41</v>
      </c>
      <c r="O249" s="55"/>
      <c r="P249" s="173">
        <f t="shared" si="51"/>
        <v>0</v>
      </c>
      <c r="Q249" s="173">
        <v>0</v>
      </c>
      <c r="R249" s="173">
        <f t="shared" si="52"/>
        <v>0</v>
      </c>
      <c r="S249" s="173">
        <v>0</v>
      </c>
      <c r="T249" s="174">
        <f t="shared" si="53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75" t="s">
        <v>196</v>
      </c>
      <c r="AT249" s="175" t="s">
        <v>135</v>
      </c>
      <c r="AU249" s="175" t="s">
        <v>88</v>
      </c>
      <c r="AY249" s="14" t="s">
        <v>132</v>
      </c>
      <c r="BE249" s="176">
        <f t="shared" si="54"/>
        <v>0</v>
      </c>
      <c r="BF249" s="176">
        <f t="shared" si="55"/>
        <v>0</v>
      </c>
      <c r="BG249" s="176">
        <f t="shared" si="56"/>
        <v>0</v>
      </c>
      <c r="BH249" s="176">
        <f t="shared" si="57"/>
        <v>0</v>
      </c>
      <c r="BI249" s="176">
        <f t="shared" si="58"/>
        <v>0</v>
      </c>
      <c r="BJ249" s="14" t="s">
        <v>88</v>
      </c>
      <c r="BK249" s="177">
        <f t="shared" si="59"/>
        <v>0</v>
      </c>
      <c r="BL249" s="14" t="s">
        <v>196</v>
      </c>
      <c r="BM249" s="175" t="s">
        <v>670</v>
      </c>
    </row>
    <row r="250" spans="1:65" s="2" customFormat="1" ht="21.75" customHeight="1">
      <c r="A250" s="29"/>
      <c r="B250" s="163"/>
      <c r="C250" s="164" t="s">
        <v>671</v>
      </c>
      <c r="D250" s="164" t="s">
        <v>135</v>
      </c>
      <c r="E250" s="165" t="s">
        <v>672</v>
      </c>
      <c r="F250" s="166" t="s">
        <v>673</v>
      </c>
      <c r="G250" s="167" t="s">
        <v>437</v>
      </c>
      <c r="H250" s="169"/>
      <c r="I250" s="169"/>
      <c r="J250" s="168">
        <f t="shared" si="50"/>
        <v>0</v>
      </c>
      <c r="K250" s="170"/>
      <c r="L250" s="30"/>
      <c r="M250" s="171" t="s">
        <v>1</v>
      </c>
      <c r="N250" s="172" t="s">
        <v>41</v>
      </c>
      <c r="O250" s="55"/>
      <c r="P250" s="173">
        <f t="shared" si="51"/>
        <v>0</v>
      </c>
      <c r="Q250" s="173">
        <v>0</v>
      </c>
      <c r="R250" s="173">
        <f t="shared" si="52"/>
        <v>0</v>
      </c>
      <c r="S250" s="173">
        <v>0</v>
      </c>
      <c r="T250" s="174">
        <f t="shared" si="53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75" t="s">
        <v>196</v>
      </c>
      <c r="AT250" s="175" t="s">
        <v>135</v>
      </c>
      <c r="AU250" s="175" t="s">
        <v>88</v>
      </c>
      <c r="AY250" s="14" t="s">
        <v>132</v>
      </c>
      <c r="BE250" s="176">
        <f t="shared" si="54"/>
        <v>0</v>
      </c>
      <c r="BF250" s="176">
        <f t="shared" si="55"/>
        <v>0</v>
      </c>
      <c r="BG250" s="176">
        <f t="shared" si="56"/>
        <v>0</v>
      </c>
      <c r="BH250" s="176">
        <f t="shared" si="57"/>
        <v>0</v>
      </c>
      <c r="BI250" s="176">
        <f t="shared" si="58"/>
        <v>0</v>
      </c>
      <c r="BJ250" s="14" t="s">
        <v>88</v>
      </c>
      <c r="BK250" s="177">
        <f t="shared" si="59"/>
        <v>0</v>
      </c>
      <c r="BL250" s="14" t="s">
        <v>196</v>
      </c>
      <c r="BM250" s="175" t="s">
        <v>674</v>
      </c>
    </row>
    <row r="251" spans="1:65" s="12" customFormat="1" ht="22.9" customHeight="1">
      <c r="B251" s="150"/>
      <c r="D251" s="151" t="s">
        <v>74</v>
      </c>
      <c r="E251" s="161" t="s">
        <v>675</v>
      </c>
      <c r="F251" s="161" t="s">
        <v>676</v>
      </c>
      <c r="I251" s="153"/>
      <c r="J251" s="162">
        <f>BK251</f>
        <v>0</v>
      </c>
      <c r="L251" s="150"/>
      <c r="M251" s="155"/>
      <c r="N251" s="156"/>
      <c r="O251" s="156"/>
      <c r="P251" s="157">
        <f>SUM(P252:P256)</f>
        <v>0</v>
      </c>
      <c r="Q251" s="156"/>
      <c r="R251" s="157">
        <f>SUM(R252:R256)</f>
        <v>0.86082720000000013</v>
      </c>
      <c r="S251" s="156"/>
      <c r="T251" s="158">
        <f>SUM(T252:T256)</f>
        <v>0</v>
      </c>
      <c r="AR251" s="151" t="s">
        <v>88</v>
      </c>
      <c r="AT251" s="159" t="s">
        <v>74</v>
      </c>
      <c r="AU251" s="159" t="s">
        <v>82</v>
      </c>
      <c r="AY251" s="151" t="s">
        <v>132</v>
      </c>
      <c r="BK251" s="160">
        <f>SUM(BK252:BK256)</f>
        <v>0</v>
      </c>
    </row>
    <row r="252" spans="1:65" s="2" customFormat="1" ht="21.75" customHeight="1">
      <c r="A252" s="29"/>
      <c r="B252" s="163"/>
      <c r="C252" s="164" t="s">
        <v>677</v>
      </c>
      <c r="D252" s="164" t="s">
        <v>135</v>
      </c>
      <c r="E252" s="165" t="s">
        <v>678</v>
      </c>
      <c r="F252" s="166" t="s">
        <v>679</v>
      </c>
      <c r="G252" s="167" t="s">
        <v>143</v>
      </c>
      <c r="H252" s="168">
        <v>12.225</v>
      </c>
      <c r="I252" s="169"/>
      <c r="J252" s="168">
        <f>ROUND(I252*H252,3)</f>
        <v>0</v>
      </c>
      <c r="K252" s="170"/>
      <c r="L252" s="30"/>
      <c r="M252" s="171" t="s">
        <v>1</v>
      </c>
      <c r="N252" s="172" t="s">
        <v>41</v>
      </c>
      <c r="O252" s="55"/>
      <c r="P252" s="173">
        <f>O252*H252</f>
        <v>0</v>
      </c>
      <c r="Q252" s="173">
        <v>3.3500000000000001E-3</v>
      </c>
      <c r="R252" s="173">
        <f>Q252*H252</f>
        <v>4.0953749999999997E-2</v>
      </c>
      <c r="S252" s="173">
        <v>0</v>
      </c>
      <c r="T252" s="174">
        <f>S252*H252</f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75" t="s">
        <v>196</v>
      </c>
      <c r="AT252" s="175" t="s">
        <v>135</v>
      </c>
      <c r="AU252" s="175" t="s">
        <v>88</v>
      </c>
      <c r="AY252" s="14" t="s">
        <v>132</v>
      </c>
      <c r="BE252" s="176">
        <f>IF(N252="základná",J252,0)</f>
        <v>0</v>
      </c>
      <c r="BF252" s="176">
        <f>IF(N252="znížená",J252,0)</f>
        <v>0</v>
      </c>
      <c r="BG252" s="176">
        <f>IF(N252="zákl. prenesená",J252,0)</f>
        <v>0</v>
      </c>
      <c r="BH252" s="176">
        <f>IF(N252="zníž. prenesená",J252,0)</f>
        <v>0</v>
      </c>
      <c r="BI252" s="176">
        <f>IF(N252="nulová",J252,0)</f>
        <v>0</v>
      </c>
      <c r="BJ252" s="14" t="s">
        <v>88</v>
      </c>
      <c r="BK252" s="177">
        <f>ROUND(I252*H252,3)</f>
        <v>0</v>
      </c>
      <c r="BL252" s="14" t="s">
        <v>196</v>
      </c>
      <c r="BM252" s="175" t="s">
        <v>680</v>
      </c>
    </row>
    <row r="253" spans="1:65" s="2" customFormat="1" ht="21.75" customHeight="1">
      <c r="A253" s="29"/>
      <c r="B253" s="163"/>
      <c r="C253" s="183" t="s">
        <v>681</v>
      </c>
      <c r="D253" s="183" t="s">
        <v>395</v>
      </c>
      <c r="E253" s="184" t="s">
        <v>682</v>
      </c>
      <c r="F253" s="185" t="s">
        <v>683</v>
      </c>
      <c r="G253" s="186" t="s">
        <v>143</v>
      </c>
      <c r="H253" s="187">
        <v>12.47</v>
      </c>
      <c r="I253" s="188"/>
      <c r="J253" s="187">
        <f>ROUND(I253*H253,3)</f>
        <v>0</v>
      </c>
      <c r="K253" s="189"/>
      <c r="L253" s="190"/>
      <c r="M253" s="191" t="s">
        <v>1</v>
      </c>
      <c r="N253" s="192" t="s">
        <v>41</v>
      </c>
      <c r="O253" s="55"/>
      <c r="P253" s="173">
        <f>O253*H253</f>
        <v>0</v>
      </c>
      <c r="Q253" s="173">
        <v>2.1000000000000001E-2</v>
      </c>
      <c r="R253" s="173">
        <f>Q253*H253</f>
        <v>0.26187000000000005</v>
      </c>
      <c r="S253" s="173">
        <v>0</v>
      </c>
      <c r="T253" s="174">
        <f>S253*H253</f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75" t="s">
        <v>265</v>
      </c>
      <c r="AT253" s="175" t="s">
        <v>395</v>
      </c>
      <c r="AU253" s="175" t="s">
        <v>88</v>
      </c>
      <c r="AY253" s="14" t="s">
        <v>132</v>
      </c>
      <c r="BE253" s="176">
        <f>IF(N253="základná",J253,0)</f>
        <v>0</v>
      </c>
      <c r="BF253" s="176">
        <f>IF(N253="znížená",J253,0)</f>
        <v>0</v>
      </c>
      <c r="BG253" s="176">
        <f>IF(N253="zákl. prenesená",J253,0)</f>
        <v>0</v>
      </c>
      <c r="BH253" s="176">
        <f>IF(N253="zníž. prenesená",J253,0)</f>
        <v>0</v>
      </c>
      <c r="BI253" s="176">
        <f>IF(N253="nulová",J253,0)</f>
        <v>0</v>
      </c>
      <c r="BJ253" s="14" t="s">
        <v>88</v>
      </c>
      <c r="BK253" s="177">
        <f>ROUND(I253*H253,3)</f>
        <v>0</v>
      </c>
      <c r="BL253" s="14" t="s">
        <v>196</v>
      </c>
      <c r="BM253" s="175" t="s">
        <v>684</v>
      </c>
    </row>
    <row r="254" spans="1:65" s="2" customFormat="1" ht="21.75" customHeight="1">
      <c r="A254" s="29"/>
      <c r="B254" s="163"/>
      <c r="C254" s="164" t="s">
        <v>685</v>
      </c>
      <c r="D254" s="164" t="s">
        <v>135</v>
      </c>
      <c r="E254" s="165" t="s">
        <v>686</v>
      </c>
      <c r="F254" s="166" t="s">
        <v>687</v>
      </c>
      <c r="G254" s="167" t="s">
        <v>143</v>
      </c>
      <c r="H254" s="168">
        <v>22.527000000000001</v>
      </c>
      <c r="I254" s="169"/>
      <c r="J254" s="168">
        <f>ROUND(I254*H254,3)</f>
        <v>0</v>
      </c>
      <c r="K254" s="170"/>
      <c r="L254" s="30"/>
      <c r="M254" s="171" t="s">
        <v>1</v>
      </c>
      <c r="N254" s="172" t="s">
        <v>41</v>
      </c>
      <c r="O254" s="55"/>
      <c r="P254" s="173">
        <f>O254*H254</f>
        <v>0</v>
      </c>
      <c r="Q254" s="173">
        <v>3.3500000000000001E-3</v>
      </c>
      <c r="R254" s="173">
        <f>Q254*H254</f>
        <v>7.5465450000000003E-2</v>
      </c>
      <c r="S254" s="173">
        <v>0</v>
      </c>
      <c r="T254" s="174">
        <f>S254*H254</f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75" t="s">
        <v>196</v>
      </c>
      <c r="AT254" s="175" t="s">
        <v>135</v>
      </c>
      <c r="AU254" s="175" t="s">
        <v>88</v>
      </c>
      <c r="AY254" s="14" t="s">
        <v>132</v>
      </c>
      <c r="BE254" s="176">
        <f>IF(N254="základná",J254,0)</f>
        <v>0</v>
      </c>
      <c r="BF254" s="176">
        <f>IF(N254="znížená",J254,0)</f>
        <v>0</v>
      </c>
      <c r="BG254" s="176">
        <f>IF(N254="zákl. prenesená",J254,0)</f>
        <v>0</v>
      </c>
      <c r="BH254" s="176">
        <f>IF(N254="zníž. prenesená",J254,0)</f>
        <v>0</v>
      </c>
      <c r="BI254" s="176">
        <f>IF(N254="nulová",J254,0)</f>
        <v>0</v>
      </c>
      <c r="BJ254" s="14" t="s">
        <v>88</v>
      </c>
      <c r="BK254" s="177">
        <f>ROUND(I254*H254,3)</f>
        <v>0</v>
      </c>
      <c r="BL254" s="14" t="s">
        <v>196</v>
      </c>
      <c r="BM254" s="175" t="s">
        <v>688</v>
      </c>
    </row>
    <row r="255" spans="1:65" s="2" customFormat="1" ht="21.75" customHeight="1">
      <c r="A255" s="29"/>
      <c r="B255" s="163"/>
      <c r="C255" s="183" t="s">
        <v>689</v>
      </c>
      <c r="D255" s="183" t="s">
        <v>395</v>
      </c>
      <c r="E255" s="184" t="s">
        <v>682</v>
      </c>
      <c r="F255" s="185" t="s">
        <v>683</v>
      </c>
      <c r="G255" s="186" t="s">
        <v>143</v>
      </c>
      <c r="H255" s="187">
        <v>22.978000000000002</v>
      </c>
      <c r="I255" s="188"/>
      <c r="J255" s="187">
        <f>ROUND(I255*H255,3)</f>
        <v>0</v>
      </c>
      <c r="K255" s="189"/>
      <c r="L255" s="190"/>
      <c r="M255" s="191" t="s">
        <v>1</v>
      </c>
      <c r="N255" s="192" t="s">
        <v>41</v>
      </c>
      <c r="O255" s="55"/>
      <c r="P255" s="173">
        <f>O255*H255</f>
        <v>0</v>
      </c>
      <c r="Q255" s="173">
        <v>2.1000000000000001E-2</v>
      </c>
      <c r="R255" s="173">
        <f>Q255*H255</f>
        <v>0.48253800000000008</v>
      </c>
      <c r="S255" s="173">
        <v>0</v>
      </c>
      <c r="T255" s="174">
        <f>S255*H255</f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75" t="s">
        <v>265</v>
      </c>
      <c r="AT255" s="175" t="s">
        <v>395</v>
      </c>
      <c r="AU255" s="175" t="s">
        <v>88</v>
      </c>
      <c r="AY255" s="14" t="s">
        <v>132</v>
      </c>
      <c r="BE255" s="176">
        <f>IF(N255="základná",J255,0)</f>
        <v>0</v>
      </c>
      <c r="BF255" s="176">
        <f>IF(N255="znížená",J255,0)</f>
        <v>0</v>
      </c>
      <c r="BG255" s="176">
        <f>IF(N255="zákl. prenesená",J255,0)</f>
        <v>0</v>
      </c>
      <c r="BH255" s="176">
        <f>IF(N255="zníž. prenesená",J255,0)</f>
        <v>0</v>
      </c>
      <c r="BI255" s="176">
        <f>IF(N255="nulová",J255,0)</f>
        <v>0</v>
      </c>
      <c r="BJ255" s="14" t="s">
        <v>88</v>
      </c>
      <c r="BK255" s="177">
        <f>ROUND(I255*H255,3)</f>
        <v>0</v>
      </c>
      <c r="BL255" s="14" t="s">
        <v>196</v>
      </c>
      <c r="BM255" s="175" t="s">
        <v>690</v>
      </c>
    </row>
    <row r="256" spans="1:65" s="2" customFormat="1" ht="21.75" customHeight="1">
      <c r="A256" s="29"/>
      <c r="B256" s="163"/>
      <c r="C256" s="164" t="s">
        <v>691</v>
      </c>
      <c r="D256" s="164" t="s">
        <v>135</v>
      </c>
      <c r="E256" s="165" t="s">
        <v>692</v>
      </c>
      <c r="F256" s="166" t="s">
        <v>693</v>
      </c>
      <c r="G256" s="167" t="s">
        <v>437</v>
      </c>
      <c r="H256" s="169"/>
      <c r="I256" s="169"/>
      <c r="J256" s="168">
        <f>ROUND(I256*H256,3)</f>
        <v>0</v>
      </c>
      <c r="K256" s="170"/>
      <c r="L256" s="30"/>
      <c r="M256" s="171" t="s">
        <v>1</v>
      </c>
      <c r="N256" s="172" t="s">
        <v>41</v>
      </c>
      <c r="O256" s="55"/>
      <c r="P256" s="173">
        <f>O256*H256</f>
        <v>0</v>
      </c>
      <c r="Q256" s="173">
        <v>0</v>
      </c>
      <c r="R256" s="173">
        <f>Q256*H256</f>
        <v>0</v>
      </c>
      <c r="S256" s="173">
        <v>0</v>
      </c>
      <c r="T256" s="174">
        <f>S256*H256</f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75" t="s">
        <v>196</v>
      </c>
      <c r="AT256" s="175" t="s">
        <v>135</v>
      </c>
      <c r="AU256" s="175" t="s">
        <v>88</v>
      </c>
      <c r="AY256" s="14" t="s">
        <v>132</v>
      </c>
      <c r="BE256" s="176">
        <f>IF(N256="základná",J256,0)</f>
        <v>0</v>
      </c>
      <c r="BF256" s="176">
        <f>IF(N256="znížená",J256,0)</f>
        <v>0</v>
      </c>
      <c r="BG256" s="176">
        <f>IF(N256="zákl. prenesená",J256,0)</f>
        <v>0</v>
      </c>
      <c r="BH256" s="176">
        <f>IF(N256="zníž. prenesená",J256,0)</f>
        <v>0</v>
      </c>
      <c r="BI256" s="176">
        <f>IF(N256="nulová",J256,0)</f>
        <v>0</v>
      </c>
      <c r="BJ256" s="14" t="s">
        <v>88</v>
      </c>
      <c r="BK256" s="177">
        <f>ROUND(I256*H256,3)</f>
        <v>0</v>
      </c>
      <c r="BL256" s="14" t="s">
        <v>196</v>
      </c>
      <c r="BM256" s="175" t="s">
        <v>694</v>
      </c>
    </row>
    <row r="257" spans="1:65" s="12" customFormat="1" ht="22.9" customHeight="1">
      <c r="B257" s="150"/>
      <c r="D257" s="151" t="s">
        <v>74</v>
      </c>
      <c r="E257" s="161" t="s">
        <v>307</v>
      </c>
      <c r="F257" s="161" t="s">
        <v>308</v>
      </c>
      <c r="I257" s="153"/>
      <c r="J257" s="162">
        <f>BK257</f>
        <v>0</v>
      </c>
      <c r="L257" s="150"/>
      <c r="M257" s="155"/>
      <c r="N257" s="156"/>
      <c r="O257" s="156"/>
      <c r="P257" s="157">
        <f>SUM(P258:P265)</f>
        <v>0</v>
      </c>
      <c r="Q257" s="156"/>
      <c r="R257" s="157">
        <f>SUM(R258:R265)</f>
        <v>2.8354870000000001E-2</v>
      </c>
      <c r="S257" s="156"/>
      <c r="T257" s="158">
        <f>SUM(T258:T265)</f>
        <v>0</v>
      </c>
      <c r="AR257" s="151" t="s">
        <v>88</v>
      </c>
      <c r="AT257" s="159" t="s">
        <v>74</v>
      </c>
      <c r="AU257" s="159" t="s">
        <v>82</v>
      </c>
      <c r="AY257" s="151" t="s">
        <v>132</v>
      </c>
      <c r="BK257" s="160">
        <f>SUM(BK258:BK265)</f>
        <v>0</v>
      </c>
    </row>
    <row r="258" spans="1:65" s="2" customFormat="1" ht="21.75" customHeight="1">
      <c r="A258" s="29"/>
      <c r="B258" s="163"/>
      <c r="C258" s="164" t="s">
        <v>695</v>
      </c>
      <c r="D258" s="164" t="s">
        <v>135</v>
      </c>
      <c r="E258" s="165" t="s">
        <v>696</v>
      </c>
      <c r="F258" s="166" t="s">
        <v>697</v>
      </c>
      <c r="G258" s="167" t="s">
        <v>143</v>
      </c>
      <c r="H258" s="168">
        <v>28.131</v>
      </c>
      <c r="I258" s="169"/>
      <c r="J258" s="168">
        <f t="shared" ref="J258:J265" si="60">ROUND(I258*H258,3)</f>
        <v>0</v>
      </c>
      <c r="K258" s="170"/>
      <c r="L258" s="30"/>
      <c r="M258" s="171" t="s">
        <v>1</v>
      </c>
      <c r="N258" s="172" t="s">
        <v>41</v>
      </c>
      <c r="O258" s="55"/>
      <c r="P258" s="173">
        <f t="shared" ref="P258:P265" si="61">O258*H258</f>
        <v>0</v>
      </c>
      <c r="Q258" s="173">
        <v>0</v>
      </c>
      <c r="R258" s="173">
        <f t="shared" ref="R258:R265" si="62">Q258*H258</f>
        <v>0</v>
      </c>
      <c r="S258" s="173">
        <v>0</v>
      </c>
      <c r="T258" s="174">
        <f t="shared" ref="T258:T265" si="63">S258*H258</f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75" t="s">
        <v>196</v>
      </c>
      <c r="AT258" s="175" t="s">
        <v>135</v>
      </c>
      <c r="AU258" s="175" t="s">
        <v>88</v>
      </c>
      <c r="AY258" s="14" t="s">
        <v>132</v>
      </c>
      <c r="BE258" s="176">
        <f t="shared" ref="BE258:BE265" si="64">IF(N258="základná",J258,0)</f>
        <v>0</v>
      </c>
      <c r="BF258" s="176">
        <f t="shared" ref="BF258:BF265" si="65">IF(N258="znížená",J258,0)</f>
        <v>0</v>
      </c>
      <c r="BG258" s="176">
        <f t="shared" ref="BG258:BG265" si="66">IF(N258="zákl. prenesená",J258,0)</f>
        <v>0</v>
      </c>
      <c r="BH258" s="176">
        <f t="shared" ref="BH258:BH265" si="67">IF(N258="zníž. prenesená",J258,0)</f>
        <v>0</v>
      </c>
      <c r="BI258" s="176">
        <f t="shared" ref="BI258:BI265" si="68">IF(N258="nulová",J258,0)</f>
        <v>0</v>
      </c>
      <c r="BJ258" s="14" t="s">
        <v>88</v>
      </c>
      <c r="BK258" s="177">
        <f t="shared" ref="BK258:BK265" si="69">ROUND(I258*H258,3)</f>
        <v>0</v>
      </c>
      <c r="BL258" s="14" t="s">
        <v>196</v>
      </c>
      <c r="BM258" s="175" t="s">
        <v>698</v>
      </c>
    </row>
    <row r="259" spans="1:65" s="2" customFormat="1" ht="21.75" customHeight="1">
      <c r="A259" s="29"/>
      <c r="B259" s="163"/>
      <c r="C259" s="164" t="s">
        <v>699</v>
      </c>
      <c r="D259" s="164" t="s">
        <v>135</v>
      </c>
      <c r="E259" s="165" t="s">
        <v>700</v>
      </c>
      <c r="F259" s="166" t="s">
        <v>701</v>
      </c>
      <c r="G259" s="167" t="s">
        <v>143</v>
      </c>
      <c r="H259" s="168">
        <v>28.131</v>
      </c>
      <c r="I259" s="169"/>
      <c r="J259" s="168">
        <f t="shared" si="60"/>
        <v>0</v>
      </c>
      <c r="K259" s="170"/>
      <c r="L259" s="30"/>
      <c r="M259" s="171" t="s">
        <v>1</v>
      </c>
      <c r="N259" s="172" t="s">
        <v>41</v>
      </c>
      <c r="O259" s="55"/>
      <c r="P259" s="173">
        <f t="shared" si="61"/>
        <v>0</v>
      </c>
      <c r="Q259" s="173">
        <v>2.9999999999999997E-4</v>
      </c>
      <c r="R259" s="173">
        <f t="shared" si="62"/>
        <v>8.4392999999999985E-3</v>
      </c>
      <c r="S259" s="173">
        <v>0</v>
      </c>
      <c r="T259" s="174">
        <f t="shared" si="63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75" t="s">
        <v>196</v>
      </c>
      <c r="AT259" s="175" t="s">
        <v>135</v>
      </c>
      <c r="AU259" s="175" t="s">
        <v>88</v>
      </c>
      <c r="AY259" s="14" t="s">
        <v>132</v>
      </c>
      <c r="BE259" s="176">
        <f t="shared" si="64"/>
        <v>0</v>
      </c>
      <c r="BF259" s="176">
        <f t="shared" si="65"/>
        <v>0</v>
      </c>
      <c r="BG259" s="176">
        <f t="shared" si="66"/>
        <v>0</v>
      </c>
      <c r="BH259" s="176">
        <f t="shared" si="67"/>
        <v>0</v>
      </c>
      <c r="BI259" s="176">
        <f t="shared" si="68"/>
        <v>0</v>
      </c>
      <c r="BJ259" s="14" t="s">
        <v>88</v>
      </c>
      <c r="BK259" s="177">
        <f t="shared" si="69"/>
        <v>0</v>
      </c>
      <c r="BL259" s="14" t="s">
        <v>196</v>
      </c>
      <c r="BM259" s="175" t="s">
        <v>702</v>
      </c>
    </row>
    <row r="260" spans="1:65" s="2" customFormat="1" ht="21.75" customHeight="1">
      <c r="A260" s="29"/>
      <c r="B260" s="163"/>
      <c r="C260" s="164" t="s">
        <v>417</v>
      </c>
      <c r="D260" s="164" t="s">
        <v>135</v>
      </c>
      <c r="E260" s="165" t="s">
        <v>703</v>
      </c>
      <c r="F260" s="166" t="s">
        <v>704</v>
      </c>
      <c r="G260" s="167" t="s">
        <v>143</v>
      </c>
      <c r="H260" s="168">
        <v>16.28</v>
      </c>
      <c r="I260" s="169"/>
      <c r="J260" s="168">
        <f t="shared" si="60"/>
        <v>0</v>
      </c>
      <c r="K260" s="170"/>
      <c r="L260" s="30"/>
      <c r="M260" s="171" t="s">
        <v>1</v>
      </c>
      <c r="N260" s="172" t="s">
        <v>41</v>
      </c>
      <c r="O260" s="55"/>
      <c r="P260" s="173">
        <f t="shared" si="61"/>
        <v>0</v>
      </c>
      <c r="Q260" s="173">
        <v>2.4000000000000001E-4</v>
      </c>
      <c r="R260" s="173">
        <f t="shared" si="62"/>
        <v>3.9072000000000004E-3</v>
      </c>
      <c r="S260" s="173">
        <v>0</v>
      </c>
      <c r="T260" s="174">
        <f t="shared" si="63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75" t="s">
        <v>196</v>
      </c>
      <c r="AT260" s="175" t="s">
        <v>135</v>
      </c>
      <c r="AU260" s="175" t="s">
        <v>88</v>
      </c>
      <c r="AY260" s="14" t="s">
        <v>132</v>
      </c>
      <c r="BE260" s="176">
        <f t="shared" si="64"/>
        <v>0</v>
      </c>
      <c r="BF260" s="176">
        <f t="shared" si="65"/>
        <v>0</v>
      </c>
      <c r="BG260" s="176">
        <f t="shared" si="66"/>
        <v>0</v>
      </c>
      <c r="BH260" s="176">
        <f t="shared" si="67"/>
        <v>0</v>
      </c>
      <c r="BI260" s="176">
        <f t="shared" si="68"/>
        <v>0</v>
      </c>
      <c r="BJ260" s="14" t="s">
        <v>88</v>
      </c>
      <c r="BK260" s="177">
        <f t="shared" si="69"/>
        <v>0</v>
      </c>
      <c r="BL260" s="14" t="s">
        <v>196</v>
      </c>
      <c r="BM260" s="175" t="s">
        <v>705</v>
      </c>
    </row>
    <row r="261" spans="1:65" s="2" customFormat="1" ht="21.75" customHeight="1">
      <c r="A261" s="29"/>
      <c r="B261" s="163"/>
      <c r="C261" s="164" t="s">
        <v>706</v>
      </c>
      <c r="D261" s="164" t="s">
        <v>135</v>
      </c>
      <c r="E261" s="165" t="s">
        <v>707</v>
      </c>
      <c r="F261" s="166" t="s">
        <v>708</v>
      </c>
      <c r="G261" s="167" t="s">
        <v>143</v>
      </c>
      <c r="H261" s="168">
        <v>16.28</v>
      </c>
      <c r="I261" s="169"/>
      <c r="J261" s="168">
        <f t="shared" si="60"/>
        <v>0</v>
      </c>
      <c r="K261" s="170"/>
      <c r="L261" s="30"/>
      <c r="M261" s="171" t="s">
        <v>1</v>
      </c>
      <c r="N261" s="172" t="s">
        <v>41</v>
      </c>
      <c r="O261" s="55"/>
      <c r="P261" s="173">
        <f t="shared" si="61"/>
        <v>0</v>
      </c>
      <c r="Q261" s="173">
        <v>8.0000000000000007E-5</v>
      </c>
      <c r="R261" s="173">
        <f t="shared" si="62"/>
        <v>1.3024000000000002E-3</v>
      </c>
      <c r="S261" s="173">
        <v>0</v>
      </c>
      <c r="T261" s="174">
        <f t="shared" si="63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75" t="s">
        <v>196</v>
      </c>
      <c r="AT261" s="175" t="s">
        <v>135</v>
      </c>
      <c r="AU261" s="175" t="s">
        <v>88</v>
      </c>
      <c r="AY261" s="14" t="s">
        <v>132</v>
      </c>
      <c r="BE261" s="176">
        <f t="shared" si="64"/>
        <v>0</v>
      </c>
      <c r="BF261" s="176">
        <f t="shared" si="65"/>
        <v>0</v>
      </c>
      <c r="BG261" s="176">
        <f t="shared" si="66"/>
        <v>0</v>
      </c>
      <c r="BH261" s="176">
        <f t="shared" si="67"/>
        <v>0</v>
      </c>
      <c r="BI261" s="176">
        <f t="shared" si="68"/>
        <v>0</v>
      </c>
      <c r="BJ261" s="14" t="s">
        <v>88</v>
      </c>
      <c r="BK261" s="177">
        <f t="shared" si="69"/>
        <v>0</v>
      </c>
      <c r="BL261" s="14" t="s">
        <v>196</v>
      </c>
      <c r="BM261" s="175" t="s">
        <v>709</v>
      </c>
    </row>
    <row r="262" spans="1:65" s="2" customFormat="1" ht="21.75" customHeight="1">
      <c r="A262" s="29"/>
      <c r="B262" s="163"/>
      <c r="C262" s="164" t="s">
        <v>710</v>
      </c>
      <c r="D262" s="164" t="s">
        <v>135</v>
      </c>
      <c r="E262" s="165" t="s">
        <v>711</v>
      </c>
      <c r="F262" s="166" t="s">
        <v>712</v>
      </c>
      <c r="G262" s="167" t="s">
        <v>143</v>
      </c>
      <c r="H262" s="168">
        <v>20.88</v>
      </c>
      <c r="I262" s="169"/>
      <c r="J262" s="168">
        <f t="shared" si="60"/>
        <v>0</v>
      </c>
      <c r="K262" s="170"/>
      <c r="L262" s="30"/>
      <c r="M262" s="171" t="s">
        <v>1</v>
      </c>
      <c r="N262" s="172" t="s">
        <v>41</v>
      </c>
      <c r="O262" s="55"/>
      <c r="P262" s="173">
        <f t="shared" si="61"/>
        <v>0</v>
      </c>
      <c r="Q262" s="173">
        <v>4.6000000000000001E-4</v>
      </c>
      <c r="R262" s="173">
        <f t="shared" si="62"/>
        <v>9.6048000000000001E-3</v>
      </c>
      <c r="S262" s="173">
        <v>0</v>
      </c>
      <c r="T262" s="174">
        <f t="shared" si="63"/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75" t="s">
        <v>196</v>
      </c>
      <c r="AT262" s="175" t="s">
        <v>135</v>
      </c>
      <c r="AU262" s="175" t="s">
        <v>88</v>
      </c>
      <c r="AY262" s="14" t="s">
        <v>132</v>
      </c>
      <c r="BE262" s="176">
        <f t="shared" si="64"/>
        <v>0</v>
      </c>
      <c r="BF262" s="176">
        <f t="shared" si="65"/>
        <v>0</v>
      </c>
      <c r="BG262" s="176">
        <f t="shared" si="66"/>
        <v>0</v>
      </c>
      <c r="BH262" s="176">
        <f t="shared" si="67"/>
        <v>0</v>
      </c>
      <c r="BI262" s="176">
        <f t="shared" si="68"/>
        <v>0</v>
      </c>
      <c r="BJ262" s="14" t="s">
        <v>88</v>
      </c>
      <c r="BK262" s="177">
        <f t="shared" si="69"/>
        <v>0</v>
      </c>
      <c r="BL262" s="14" t="s">
        <v>196</v>
      </c>
      <c r="BM262" s="175" t="s">
        <v>713</v>
      </c>
    </row>
    <row r="263" spans="1:65" s="2" customFormat="1" ht="21.75" customHeight="1">
      <c r="A263" s="29"/>
      <c r="B263" s="163"/>
      <c r="C263" s="164" t="s">
        <v>714</v>
      </c>
      <c r="D263" s="164" t="s">
        <v>135</v>
      </c>
      <c r="E263" s="165" t="s">
        <v>715</v>
      </c>
      <c r="F263" s="166" t="s">
        <v>716</v>
      </c>
      <c r="G263" s="167" t="s">
        <v>143</v>
      </c>
      <c r="H263" s="168">
        <v>20.88</v>
      </c>
      <c r="I263" s="169"/>
      <c r="J263" s="168">
        <f t="shared" si="60"/>
        <v>0</v>
      </c>
      <c r="K263" s="170"/>
      <c r="L263" s="30"/>
      <c r="M263" s="171" t="s">
        <v>1</v>
      </c>
      <c r="N263" s="172" t="s">
        <v>41</v>
      </c>
      <c r="O263" s="55"/>
      <c r="P263" s="173">
        <f t="shared" si="61"/>
        <v>0</v>
      </c>
      <c r="Q263" s="173">
        <v>1.4999999999999999E-4</v>
      </c>
      <c r="R263" s="173">
        <f t="shared" si="62"/>
        <v>3.1319999999999994E-3</v>
      </c>
      <c r="S263" s="173">
        <v>0</v>
      </c>
      <c r="T263" s="174">
        <f t="shared" si="63"/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75" t="s">
        <v>196</v>
      </c>
      <c r="AT263" s="175" t="s">
        <v>135</v>
      </c>
      <c r="AU263" s="175" t="s">
        <v>88</v>
      </c>
      <c r="AY263" s="14" t="s">
        <v>132</v>
      </c>
      <c r="BE263" s="176">
        <f t="shared" si="64"/>
        <v>0</v>
      </c>
      <c r="BF263" s="176">
        <f t="shared" si="65"/>
        <v>0</v>
      </c>
      <c r="BG263" s="176">
        <f t="shared" si="66"/>
        <v>0</v>
      </c>
      <c r="BH263" s="176">
        <f t="shared" si="67"/>
        <v>0</v>
      </c>
      <c r="BI263" s="176">
        <f t="shared" si="68"/>
        <v>0</v>
      </c>
      <c r="BJ263" s="14" t="s">
        <v>88</v>
      </c>
      <c r="BK263" s="177">
        <f t="shared" si="69"/>
        <v>0</v>
      </c>
      <c r="BL263" s="14" t="s">
        <v>196</v>
      </c>
      <c r="BM263" s="175" t="s">
        <v>717</v>
      </c>
    </row>
    <row r="264" spans="1:65" s="2" customFormat="1" ht="16.5" customHeight="1">
      <c r="A264" s="29"/>
      <c r="B264" s="163"/>
      <c r="C264" s="164" t="s">
        <v>718</v>
      </c>
      <c r="D264" s="164" t="s">
        <v>135</v>
      </c>
      <c r="E264" s="165" t="s">
        <v>719</v>
      </c>
      <c r="F264" s="166" t="s">
        <v>720</v>
      </c>
      <c r="G264" s="167" t="s">
        <v>143</v>
      </c>
      <c r="H264" s="168">
        <v>28.131</v>
      </c>
      <c r="I264" s="169"/>
      <c r="J264" s="168">
        <f t="shared" si="60"/>
        <v>0</v>
      </c>
      <c r="K264" s="170"/>
      <c r="L264" s="30"/>
      <c r="M264" s="171" t="s">
        <v>1</v>
      </c>
      <c r="N264" s="172" t="s">
        <v>41</v>
      </c>
      <c r="O264" s="55"/>
      <c r="P264" s="173">
        <f t="shared" si="61"/>
        <v>0</v>
      </c>
      <c r="Q264" s="173">
        <v>6.9999999999999994E-5</v>
      </c>
      <c r="R264" s="173">
        <f t="shared" si="62"/>
        <v>1.9691699999999997E-3</v>
      </c>
      <c r="S264" s="173">
        <v>0</v>
      </c>
      <c r="T264" s="174">
        <f t="shared" si="63"/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75" t="s">
        <v>196</v>
      </c>
      <c r="AT264" s="175" t="s">
        <v>135</v>
      </c>
      <c r="AU264" s="175" t="s">
        <v>88</v>
      </c>
      <c r="AY264" s="14" t="s">
        <v>132</v>
      </c>
      <c r="BE264" s="176">
        <f t="shared" si="64"/>
        <v>0</v>
      </c>
      <c r="BF264" s="176">
        <f t="shared" si="65"/>
        <v>0</v>
      </c>
      <c r="BG264" s="176">
        <f t="shared" si="66"/>
        <v>0</v>
      </c>
      <c r="BH264" s="176">
        <f t="shared" si="67"/>
        <v>0</v>
      </c>
      <c r="BI264" s="176">
        <f t="shared" si="68"/>
        <v>0</v>
      </c>
      <c r="BJ264" s="14" t="s">
        <v>88</v>
      </c>
      <c r="BK264" s="177">
        <f t="shared" si="69"/>
        <v>0</v>
      </c>
      <c r="BL264" s="14" t="s">
        <v>196</v>
      </c>
      <c r="BM264" s="175" t="s">
        <v>721</v>
      </c>
    </row>
    <row r="265" spans="1:65" s="2" customFormat="1" ht="21.75" customHeight="1">
      <c r="A265" s="29"/>
      <c r="B265" s="163"/>
      <c r="C265" s="164" t="s">
        <v>722</v>
      </c>
      <c r="D265" s="164" t="s">
        <v>135</v>
      </c>
      <c r="E265" s="165" t="s">
        <v>723</v>
      </c>
      <c r="F265" s="166" t="s">
        <v>724</v>
      </c>
      <c r="G265" s="167" t="s">
        <v>143</v>
      </c>
      <c r="H265" s="168">
        <v>28.131</v>
      </c>
      <c r="I265" s="169"/>
      <c r="J265" s="168">
        <f t="shared" si="60"/>
        <v>0</v>
      </c>
      <c r="K265" s="170"/>
      <c r="L265" s="30"/>
      <c r="M265" s="171" t="s">
        <v>1</v>
      </c>
      <c r="N265" s="172" t="s">
        <v>41</v>
      </c>
      <c r="O265" s="55"/>
      <c r="P265" s="173">
        <f t="shared" si="61"/>
        <v>0</v>
      </c>
      <c r="Q265" s="173">
        <v>0</v>
      </c>
      <c r="R265" s="173">
        <f t="shared" si="62"/>
        <v>0</v>
      </c>
      <c r="S265" s="173">
        <v>0</v>
      </c>
      <c r="T265" s="174">
        <f t="shared" si="63"/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75" t="s">
        <v>196</v>
      </c>
      <c r="AT265" s="175" t="s">
        <v>135</v>
      </c>
      <c r="AU265" s="175" t="s">
        <v>88</v>
      </c>
      <c r="AY265" s="14" t="s">
        <v>132</v>
      </c>
      <c r="BE265" s="176">
        <f t="shared" si="64"/>
        <v>0</v>
      </c>
      <c r="BF265" s="176">
        <f t="shared" si="65"/>
        <v>0</v>
      </c>
      <c r="BG265" s="176">
        <f t="shared" si="66"/>
        <v>0</v>
      </c>
      <c r="BH265" s="176">
        <f t="shared" si="67"/>
        <v>0</v>
      </c>
      <c r="BI265" s="176">
        <f t="shared" si="68"/>
        <v>0</v>
      </c>
      <c r="BJ265" s="14" t="s">
        <v>88</v>
      </c>
      <c r="BK265" s="177">
        <f t="shared" si="69"/>
        <v>0</v>
      </c>
      <c r="BL265" s="14" t="s">
        <v>196</v>
      </c>
      <c r="BM265" s="175" t="s">
        <v>725</v>
      </c>
    </row>
    <row r="266" spans="1:65" s="12" customFormat="1" ht="22.9" customHeight="1">
      <c r="B266" s="150"/>
      <c r="D266" s="151" t="s">
        <v>74</v>
      </c>
      <c r="E266" s="161" t="s">
        <v>726</v>
      </c>
      <c r="F266" s="161" t="s">
        <v>727</v>
      </c>
      <c r="I266" s="153"/>
      <c r="J266" s="162">
        <f>BK266</f>
        <v>0</v>
      </c>
      <c r="L266" s="150"/>
      <c r="M266" s="155"/>
      <c r="N266" s="156"/>
      <c r="O266" s="156"/>
      <c r="P266" s="157">
        <f>SUM(P267:P269)</f>
        <v>0</v>
      </c>
      <c r="Q266" s="156"/>
      <c r="R266" s="157">
        <f>SUM(R267:R269)</f>
        <v>0.34231497999999999</v>
      </c>
      <c r="S266" s="156"/>
      <c r="T266" s="158">
        <f>SUM(T267:T269)</f>
        <v>0</v>
      </c>
      <c r="AR266" s="151" t="s">
        <v>88</v>
      </c>
      <c r="AT266" s="159" t="s">
        <v>74</v>
      </c>
      <c r="AU266" s="159" t="s">
        <v>82</v>
      </c>
      <c r="AY266" s="151" t="s">
        <v>132</v>
      </c>
      <c r="BK266" s="160">
        <f>SUM(BK267:BK269)</f>
        <v>0</v>
      </c>
    </row>
    <row r="267" spans="1:65" s="2" customFormat="1" ht="21.75" customHeight="1">
      <c r="A267" s="29"/>
      <c r="B267" s="163"/>
      <c r="C267" s="164" t="s">
        <v>728</v>
      </c>
      <c r="D267" s="164" t="s">
        <v>135</v>
      </c>
      <c r="E267" s="165" t="s">
        <v>729</v>
      </c>
      <c r="F267" s="166" t="s">
        <v>730</v>
      </c>
      <c r="G267" s="167" t="s">
        <v>143</v>
      </c>
      <c r="H267" s="168">
        <v>788.62599999999998</v>
      </c>
      <c r="I267" s="169"/>
      <c r="J267" s="168">
        <f>ROUND(I267*H267,3)</f>
        <v>0</v>
      </c>
      <c r="K267" s="170"/>
      <c r="L267" s="30"/>
      <c r="M267" s="171" t="s">
        <v>1</v>
      </c>
      <c r="N267" s="172" t="s">
        <v>41</v>
      </c>
      <c r="O267" s="55"/>
      <c r="P267" s="173">
        <f>O267*H267</f>
        <v>0</v>
      </c>
      <c r="Q267" s="173">
        <v>1E-4</v>
      </c>
      <c r="R267" s="173">
        <f>Q267*H267</f>
        <v>7.8862600000000005E-2</v>
      </c>
      <c r="S267" s="173">
        <v>0</v>
      </c>
      <c r="T267" s="174">
        <f>S267*H267</f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75" t="s">
        <v>196</v>
      </c>
      <c r="AT267" s="175" t="s">
        <v>135</v>
      </c>
      <c r="AU267" s="175" t="s">
        <v>88</v>
      </c>
      <c r="AY267" s="14" t="s">
        <v>132</v>
      </c>
      <c r="BE267" s="176">
        <f>IF(N267="základná",J267,0)</f>
        <v>0</v>
      </c>
      <c r="BF267" s="176">
        <f>IF(N267="znížená",J267,0)</f>
        <v>0</v>
      </c>
      <c r="BG267" s="176">
        <f>IF(N267="zákl. prenesená",J267,0)</f>
        <v>0</v>
      </c>
      <c r="BH267" s="176">
        <f>IF(N267="zníž. prenesená",J267,0)</f>
        <v>0</v>
      </c>
      <c r="BI267" s="176">
        <f>IF(N267="nulová",J267,0)</f>
        <v>0</v>
      </c>
      <c r="BJ267" s="14" t="s">
        <v>88</v>
      </c>
      <c r="BK267" s="177">
        <f>ROUND(I267*H267,3)</f>
        <v>0</v>
      </c>
      <c r="BL267" s="14" t="s">
        <v>196</v>
      </c>
      <c r="BM267" s="175" t="s">
        <v>731</v>
      </c>
    </row>
    <row r="268" spans="1:65" s="2" customFormat="1" ht="33" customHeight="1">
      <c r="A268" s="29"/>
      <c r="B268" s="163"/>
      <c r="C268" s="164" t="s">
        <v>732</v>
      </c>
      <c r="D268" s="164" t="s">
        <v>135</v>
      </c>
      <c r="E268" s="165" t="s">
        <v>733</v>
      </c>
      <c r="F268" s="166" t="s">
        <v>734</v>
      </c>
      <c r="G268" s="167" t="s">
        <v>143</v>
      </c>
      <c r="H268" s="168">
        <v>681.76599999999996</v>
      </c>
      <c r="I268" s="169"/>
      <c r="J268" s="168">
        <f>ROUND(I268*H268,3)</f>
        <v>0</v>
      </c>
      <c r="K268" s="170"/>
      <c r="L268" s="30"/>
      <c r="M268" s="171" t="s">
        <v>1</v>
      </c>
      <c r="N268" s="172" t="s">
        <v>41</v>
      </c>
      <c r="O268" s="55"/>
      <c r="P268" s="173">
        <f>O268*H268</f>
        <v>0</v>
      </c>
      <c r="Q268" s="173">
        <v>3.3E-4</v>
      </c>
      <c r="R268" s="173">
        <f>Q268*H268</f>
        <v>0.22498277999999999</v>
      </c>
      <c r="S268" s="173">
        <v>0</v>
      </c>
      <c r="T268" s="174">
        <f>S268*H268</f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75" t="s">
        <v>196</v>
      </c>
      <c r="AT268" s="175" t="s">
        <v>135</v>
      </c>
      <c r="AU268" s="175" t="s">
        <v>88</v>
      </c>
      <c r="AY268" s="14" t="s">
        <v>132</v>
      </c>
      <c r="BE268" s="176">
        <f>IF(N268="základná",J268,0)</f>
        <v>0</v>
      </c>
      <c r="BF268" s="176">
        <f>IF(N268="znížená",J268,0)</f>
        <v>0</v>
      </c>
      <c r="BG268" s="176">
        <f>IF(N268="zákl. prenesená",J268,0)</f>
        <v>0</v>
      </c>
      <c r="BH268" s="176">
        <f>IF(N268="zníž. prenesená",J268,0)</f>
        <v>0</v>
      </c>
      <c r="BI268" s="176">
        <f>IF(N268="nulová",J268,0)</f>
        <v>0</v>
      </c>
      <c r="BJ268" s="14" t="s">
        <v>88</v>
      </c>
      <c r="BK268" s="177">
        <f>ROUND(I268*H268,3)</f>
        <v>0</v>
      </c>
      <c r="BL268" s="14" t="s">
        <v>196</v>
      </c>
      <c r="BM268" s="175" t="s">
        <v>735</v>
      </c>
    </row>
    <row r="269" spans="1:65" s="2" customFormat="1" ht="21.75" customHeight="1">
      <c r="A269" s="29"/>
      <c r="B269" s="163"/>
      <c r="C269" s="164" t="s">
        <v>736</v>
      </c>
      <c r="D269" s="164" t="s">
        <v>135</v>
      </c>
      <c r="E269" s="165" t="s">
        <v>737</v>
      </c>
      <c r="F269" s="166" t="s">
        <v>738</v>
      </c>
      <c r="G269" s="167" t="s">
        <v>143</v>
      </c>
      <c r="H269" s="168">
        <v>106.86</v>
      </c>
      <c r="I269" s="169"/>
      <c r="J269" s="168">
        <f>ROUND(I269*H269,3)</f>
        <v>0</v>
      </c>
      <c r="K269" s="170"/>
      <c r="L269" s="30"/>
      <c r="M269" s="171" t="s">
        <v>1</v>
      </c>
      <c r="N269" s="172" t="s">
        <v>41</v>
      </c>
      <c r="O269" s="55"/>
      <c r="P269" s="173">
        <f>O269*H269</f>
        <v>0</v>
      </c>
      <c r="Q269" s="173">
        <v>3.6000000000000002E-4</v>
      </c>
      <c r="R269" s="173">
        <f>Q269*H269</f>
        <v>3.84696E-2</v>
      </c>
      <c r="S269" s="173">
        <v>0</v>
      </c>
      <c r="T269" s="174">
        <f>S269*H269</f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75" t="s">
        <v>196</v>
      </c>
      <c r="AT269" s="175" t="s">
        <v>135</v>
      </c>
      <c r="AU269" s="175" t="s">
        <v>88</v>
      </c>
      <c r="AY269" s="14" t="s">
        <v>132</v>
      </c>
      <c r="BE269" s="176">
        <f>IF(N269="základná",J269,0)</f>
        <v>0</v>
      </c>
      <c r="BF269" s="176">
        <f>IF(N269="znížená",J269,0)</f>
        <v>0</v>
      </c>
      <c r="BG269" s="176">
        <f>IF(N269="zákl. prenesená",J269,0)</f>
        <v>0</v>
      </c>
      <c r="BH269" s="176">
        <f>IF(N269="zníž. prenesená",J269,0)</f>
        <v>0</v>
      </c>
      <c r="BI269" s="176">
        <f>IF(N269="nulová",J269,0)</f>
        <v>0</v>
      </c>
      <c r="BJ269" s="14" t="s">
        <v>88</v>
      </c>
      <c r="BK269" s="177">
        <f>ROUND(I269*H269,3)</f>
        <v>0</v>
      </c>
      <c r="BL269" s="14" t="s">
        <v>196</v>
      </c>
      <c r="BM269" s="175" t="s">
        <v>739</v>
      </c>
    </row>
    <row r="270" spans="1:65" s="12" customFormat="1" ht="22.9" customHeight="1">
      <c r="B270" s="150"/>
      <c r="D270" s="151" t="s">
        <v>74</v>
      </c>
      <c r="E270" s="161" t="s">
        <v>740</v>
      </c>
      <c r="F270" s="161" t="s">
        <v>741</v>
      </c>
      <c r="I270" s="153"/>
      <c r="J270" s="162">
        <f>BK270</f>
        <v>0</v>
      </c>
      <c r="L270" s="150"/>
      <c r="M270" s="155"/>
      <c r="N270" s="156"/>
      <c r="O270" s="156"/>
      <c r="P270" s="157">
        <f>SUM(P271:P272)</f>
        <v>0</v>
      </c>
      <c r="Q270" s="156"/>
      <c r="R270" s="157">
        <f>SUM(R271:R272)</f>
        <v>3.1104E-2</v>
      </c>
      <c r="S270" s="156"/>
      <c r="T270" s="158">
        <f>SUM(T271:T272)</f>
        <v>0</v>
      </c>
      <c r="AR270" s="151" t="s">
        <v>88</v>
      </c>
      <c r="AT270" s="159" t="s">
        <v>74</v>
      </c>
      <c r="AU270" s="159" t="s">
        <v>82</v>
      </c>
      <c r="AY270" s="151" t="s">
        <v>132</v>
      </c>
      <c r="BK270" s="160">
        <f>SUM(BK271:BK272)</f>
        <v>0</v>
      </c>
    </row>
    <row r="271" spans="1:65" s="2" customFormat="1" ht="16.5" customHeight="1">
      <c r="A271" s="29"/>
      <c r="B271" s="163"/>
      <c r="C271" s="164" t="s">
        <v>742</v>
      </c>
      <c r="D271" s="164" t="s">
        <v>135</v>
      </c>
      <c r="E271" s="165" t="s">
        <v>743</v>
      </c>
      <c r="F271" s="166" t="s">
        <v>744</v>
      </c>
      <c r="G271" s="167" t="s">
        <v>143</v>
      </c>
      <c r="H271" s="168">
        <v>25.92</v>
      </c>
      <c r="I271" s="169"/>
      <c r="J271" s="168">
        <f>ROUND(I271*H271,3)</f>
        <v>0</v>
      </c>
      <c r="K271" s="170"/>
      <c r="L271" s="30"/>
      <c r="M271" s="171" t="s">
        <v>1</v>
      </c>
      <c r="N271" s="172" t="s">
        <v>41</v>
      </c>
      <c r="O271" s="55"/>
      <c r="P271" s="173">
        <f>O271*H271</f>
        <v>0</v>
      </c>
      <c r="Q271" s="173">
        <v>1.1999999999999999E-3</v>
      </c>
      <c r="R271" s="173">
        <f>Q271*H271</f>
        <v>3.1104E-2</v>
      </c>
      <c r="S271" s="173">
        <v>0</v>
      </c>
      <c r="T271" s="174">
        <f>S271*H271</f>
        <v>0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75" t="s">
        <v>196</v>
      </c>
      <c r="AT271" s="175" t="s">
        <v>135</v>
      </c>
      <c r="AU271" s="175" t="s">
        <v>88</v>
      </c>
      <c r="AY271" s="14" t="s">
        <v>132</v>
      </c>
      <c r="BE271" s="176">
        <f>IF(N271="základná",J271,0)</f>
        <v>0</v>
      </c>
      <c r="BF271" s="176">
        <f>IF(N271="znížená",J271,0)</f>
        <v>0</v>
      </c>
      <c r="BG271" s="176">
        <f>IF(N271="zákl. prenesená",J271,0)</f>
        <v>0</v>
      </c>
      <c r="BH271" s="176">
        <f>IF(N271="zníž. prenesená",J271,0)</f>
        <v>0</v>
      </c>
      <c r="BI271" s="176">
        <f>IF(N271="nulová",J271,0)</f>
        <v>0</v>
      </c>
      <c r="BJ271" s="14" t="s">
        <v>88</v>
      </c>
      <c r="BK271" s="177">
        <f>ROUND(I271*H271,3)</f>
        <v>0</v>
      </c>
      <c r="BL271" s="14" t="s">
        <v>196</v>
      </c>
      <c r="BM271" s="175" t="s">
        <v>745</v>
      </c>
    </row>
    <row r="272" spans="1:65" s="2" customFormat="1" ht="21.75" customHeight="1">
      <c r="A272" s="29"/>
      <c r="B272" s="163"/>
      <c r="C272" s="164" t="s">
        <v>746</v>
      </c>
      <c r="D272" s="164" t="s">
        <v>135</v>
      </c>
      <c r="E272" s="165" t="s">
        <v>747</v>
      </c>
      <c r="F272" s="166" t="s">
        <v>748</v>
      </c>
      <c r="G272" s="167" t="s">
        <v>437</v>
      </c>
      <c r="H272" s="169"/>
      <c r="I272" s="169"/>
      <c r="J272" s="168">
        <f>ROUND(I272*H272,3)</f>
        <v>0</v>
      </c>
      <c r="K272" s="170"/>
      <c r="L272" s="30"/>
      <c r="M272" s="171" t="s">
        <v>1</v>
      </c>
      <c r="N272" s="172" t="s">
        <v>41</v>
      </c>
      <c r="O272" s="55"/>
      <c r="P272" s="173">
        <f>O272*H272</f>
        <v>0</v>
      </c>
      <c r="Q272" s="173">
        <v>0</v>
      </c>
      <c r="R272" s="173">
        <f>Q272*H272</f>
        <v>0</v>
      </c>
      <c r="S272" s="173">
        <v>0</v>
      </c>
      <c r="T272" s="174">
        <f>S272*H272</f>
        <v>0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75" t="s">
        <v>196</v>
      </c>
      <c r="AT272" s="175" t="s">
        <v>135</v>
      </c>
      <c r="AU272" s="175" t="s">
        <v>88</v>
      </c>
      <c r="AY272" s="14" t="s">
        <v>132</v>
      </c>
      <c r="BE272" s="176">
        <f>IF(N272="základná",J272,0)</f>
        <v>0</v>
      </c>
      <c r="BF272" s="176">
        <f>IF(N272="znížená",J272,0)</f>
        <v>0</v>
      </c>
      <c r="BG272" s="176">
        <f>IF(N272="zákl. prenesená",J272,0)</f>
        <v>0</v>
      </c>
      <c r="BH272" s="176">
        <f>IF(N272="zníž. prenesená",J272,0)</f>
        <v>0</v>
      </c>
      <c r="BI272" s="176">
        <f>IF(N272="nulová",J272,0)</f>
        <v>0</v>
      </c>
      <c r="BJ272" s="14" t="s">
        <v>88</v>
      </c>
      <c r="BK272" s="177">
        <f>ROUND(I272*H272,3)</f>
        <v>0</v>
      </c>
      <c r="BL272" s="14" t="s">
        <v>196</v>
      </c>
      <c r="BM272" s="175" t="s">
        <v>749</v>
      </c>
    </row>
    <row r="273" spans="1:65" s="12" customFormat="1" ht="25.9" customHeight="1">
      <c r="B273" s="150"/>
      <c r="D273" s="151" t="s">
        <v>74</v>
      </c>
      <c r="E273" s="152" t="s">
        <v>395</v>
      </c>
      <c r="F273" s="152" t="s">
        <v>750</v>
      </c>
      <c r="I273" s="153"/>
      <c r="J273" s="154">
        <f>BK273</f>
        <v>0</v>
      </c>
      <c r="L273" s="150"/>
      <c r="M273" s="155"/>
      <c r="N273" s="156"/>
      <c r="O273" s="156"/>
      <c r="P273" s="157">
        <f>P274</f>
        <v>0</v>
      </c>
      <c r="Q273" s="156"/>
      <c r="R273" s="157">
        <f>R274</f>
        <v>2.3999999999999997E-2</v>
      </c>
      <c r="S273" s="156"/>
      <c r="T273" s="158">
        <f>T274</f>
        <v>0</v>
      </c>
      <c r="AR273" s="151" t="s">
        <v>145</v>
      </c>
      <c r="AT273" s="159" t="s">
        <v>74</v>
      </c>
      <c r="AU273" s="159" t="s">
        <v>75</v>
      </c>
      <c r="AY273" s="151" t="s">
        <v>132</v>
      </c>
      <c r="BK273" s="160">
        <f>BK274</f>
        <v>0</v>
      </c>
    </row>
    <row r="274" spans="1:65" s="12" customFormat="1" ht="22.9" customHeight="1">
      <c r="B274" s="150"/>
      <c r="D274" s="151" t="s">
        <v>74</v>
      </c>
      <c r="E274" s="161" t="s">
        <v>751</v>
      </c>
      <c r="F274" s="161" t="s">
        <v>752</v>
      </c>
      <c r="I274" s="153"/>
      <c r="J274" s="162">
        <f>BK274</f>
        <v>0</v>
      </c>
      <c r="L274" s="150"/>
      <c r="M274" s="155"/>
      <c r="N274" s="156"/>
      <c r="O274" s="156"/>
      <c r="P274" s="157">
        <f>SUM(P275:P279)</f>
        <v>0</v>
      </c>
      <c r="Q274" s="156"/>
      <c r="R274" s="157">
        <f>SUM(R275:R279)</f>
        <v>2.3999999999999997E-2</v>
      </c>
      <c r="S274" s="156"/>
      <c r="T274" s="158">
        <f>SUM(T275:T279)</f>
        <v>0</v>
      </c>
      <c r="AR274" s="151" t="s">
        <v>145</v>
      </c>
      <c r="AT274" s="159" t="s">
        <v>74</v>
      </c>
      <c r="AU274" s="159" t="s">
        <v>82</v>
      </c>
      <c r="AY274" s="151" t="s">
        <v>132</v>
      </c>
      <c r="BK274" s="160">
        <f>SUM(BK275:BK279)</f>
        <v>0</v>
      </c>
    </row>
    <row r="275" spans="1:65" s="2" customFormat="1" ht="21.75" customHeight="1">
      <c r="A275" s="29"/>
      <c r="B275" s="163"/>
      <c r="C275" s="164" t="s">
        <v>753</v>
      </c>
      <c r="D275" s="164" t="s">
        <v>135</v>
      </c>
      <c r="E275" s="165" t="s">
        <v>754</v>
      </c>
      <c r="F275" s="166" t="s">
        <v>755</v>
      </c>
      <c r="G275" s="167" t="s">
        <v>138</v>
      </c>
      <c r="H275" s="168">
        <v>20</v>
      </c>
      <c r="I275" s="169"/>
      <c r="J275" s="168">
        <f>ROUND(I275*H275,3)</f>
        <v>0</v>
      </c>
      <c r="K275" s="170"/>
      <c r="L275" s="30"/>
      <c r="M275" s="171" t="s">
        <v>1</v>
      </c>
      <c r="N275" s="172" t="s">
        <v>41</v>
      </c>
      <c r="O275" s="55"/>
      <c r="P275" s="173">
        <f>O275*H275</f>
        <v>0</v>
      </c>
      <c r="Q275" s="173">
        <v>0</v>
      </c>
      <c r="R275" s="173">
        <f>Q275*H275</f>
        <v>0</v>
      </c>
      <c r="S275" s="173">
        <v>0</v>
      </c>
      <c r="T275" s="174">
        <f>S275*H275</f>
        <v>0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75" t="s">
        <v>560</v>
      </c>
      <c r="AT275" s="175" t="s">
        <v>135</v>
      </c>
      <c r="AU275" s="175" t="s">
        <v>88</v>
      </c>
      <c r="AY275" s="14" t="s">
        <v>132</v>
      </c>
      <c r="BE275" s="176">
        <f>IF(N275="základná",J275,0)</f>
        <v>0</v>
      </c>
      <c r="BF275" s="176">
        <f>IF(N275="znížená",J275,0)</f>
        <v>0</v>
      </c>
      <c r="BG275" s="176">
        <f>IF(N275="zákl. prenesená",J275,0)</f>
        <v>0</v>
      </c>
      <c r="BH275" s="176">
        <f>IF(N275="zníž. prenesená",J275,0)</f>
        <v>0</v>
      </c>
      <c r="BI275" s="176">
        <f>IF(N275="nulová",J275,0)</f>
        <v>0</v>
      </c>
      <c r="BJ275" s="14" t="s">
        <v>88</v>
      </c>
      <c r="BK275" s="177">
        <f>ROUND(I275*H275,3)</f>
        <v>0</v>
      </c>
      <c r="BL275" s="14" t="s">
        <v>560</v>
      </c>
      <c r="BM275" s="175" t="s">
        <v>756</v>
      </c>
    </row>
    <row r="276" spans="1:65" s="2" customFormat="1" ht="16.5" customHeight="1">
      <c r="A276" s="29"/>
      <c r="B276" s="163"/>
      <c r="C276" s="183" t="s">
        <v>757</v>
      </c>
      <c r="D276" s="183" t="s">
        <v>395</v>
      </c>
      <c r="E276" s="184" t="s">
        <v>758</v>
      </c>
      <c r="F276" s="185" t="s">
        <v>759</v>
      </c>
      <c r="G276" s="186" t="s">
        <v>138</v>
      </c>
      <c r="H276" s="187">
        <v>20</v>
      </c>
      <c r="I276" s="188"/>
      <c r="J276" s="187">
        <f>ROUND(I276*H276,3)</f>
        <v>0</v>
      </c>
      <c r="K276" s="189"/>
      <c r="L276" s="190"/>
      <c r="M276" s="191" t="s">
        <v>1</v>
      </c>
      <c r="N276" s="192" t="s">
        <v>41</v>
      </c>
      <c r="O276" s="55"/>
      <c r="P276" s="173">
        <f>O276*H276</f>
        <v>0</v>
      </c>
      <c r="Q276" s="173">
        <v>1.1999999999999999E-3</v>
      </c>
      <c r="R276" s="173">
        <f>Q276*H276</f>
        <v>2.3999999999999997E-2</v>
      </c>
      <c r="S276" s="173">
        <v>0</v>
      </c>
      <c r="T276" s="174">
        <f>S276*H276</f>
        <v>0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75" t="s">
        <v>760</v>
      </c>
      <c r="AT276" s="175" t="s">
        <v>395</v>
      </c>
      <c r="AU276" s="175" t="s">
        <v>88</v>
      </c>
      <c r="AY276" s="14" t="s">
        <v>132</v>
      </c>
      <c r="BE276" s="176">
        <f>IF(N276="základná",J276,0)</f>
        <v>0</v>
      </c>
      <c r="BF276" s="176">
        <f>IF(N276="znížená",J276,0)</f>
        <v>0</v>
      </c>
      <c r="BG276" s="176">
        <f>IF(N276="zákl. prenesená",J276,0)</f>
        <v>0</v>
      </c>
      <c r="BH276" s="176">
        <f>IF(N276="zníž. prenesená",J276,0)</f>
        <v>0</v>
      </c>
      <c r="BI276" s="176">
        <f>IF(N276="nulová",J276,0)</f>
        <v>0</v>
      </c>
      <c r="BJ276" s="14" t="s">
        <v>88</v>
      </c>
      <c r="BK276" s="177">
        <f>ROUND(I276*H276,3)</f>
        <v>0</v>
      </c>
      <c r="BL276" s="14" t="s">
        <v>760</v>
      </c>
      <c r="BM276" s="175" t="s">
        <v>761</v>
      </c>
    </row>
    <row r="277" spans="1:65" s="2" customFormat="1" ht="16.5" customHeight="1">
      <c r="A277" s="29"/>
      <c r="B277" s="163"/>
      <c r="C277" s="164" t="s">
        <v>762</v>
      </c>
      <c r="D277" s="164" t="s">
        <v>135</v>
      </c>
      <c r="E277" s="165" t="s">
        <v>763</v>
      </c>
      <c r="F277" s="166" t="s">
        <v>764</v>
      </c>
      <c r="G277" s="167" t="s">
        <v>437</v>
      </c>
      <c r="H277" s="169"/>
      <c r="I277" s="169"/>
      <c r="J277" s="168">
        <f>ROUND(I277*H277,3)</f>
        <v>0</v>
      </c>
      <c r="K277" s="170"/>
      <c r="L277" s="30"/>
      <c r="M277" s="171" t="s">
        <v>1</v>
      </c>
      <c r="N277" s="172" t="s">
        <v>41</v>
      </c>
      <c r="O277" s="55"/>
      <c r="P277" s="173">
        <f>O277*H277</f>
        <v>0</v>
      </c>
      <c r="Q277" s="173">
        <v>0</v>
      </c>
      <c r="R277" s="173">
        <f>Q277*H277</f>
        <v>0</v>
      </c>
      <c r="S277" s="173">
        <v>0</v>
      </c>
      <c r="T277" s="174">
        <f>S277*H277</f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75" t="s">
        <v>560</v>
      </c>
      <c r="AT277" s="175" t="s">
        <v>135</v>
      </c>
      <c r="AU277" s="175" t="s">
        <v>88</v>
      </c>
      <c r="AY277" s="14" t="s">
        <v>132</v>
      </c>
      <c r="BE277" s="176">
        <f>IF(N277="základná",J277,0)</f>
        <v>0</v>
      </c>
      <c r="BF277" s="176">
        <f>IF(N277="znížená",J277,0)</f>
        <v>0</v>
      </c>
      <c r="BG277" s="176">
        <f>IF(N277="zákl. prenesená",J277,0)</f>
        <v>0</v>
      </c>
      <c r="BH277" s="176">
        <f>IF(N277="zníž. prenesená",J277,0)</f>
        <v>0</v>
      </c>
      <c r="BI277" s="176">
        <f>IF(N277="nulová",J277,0)</f>
        <v>0</v>
      </c>
      <c r="BJ277" s="14" t="s">
        <v>88</v>
      </c>
      <c r="BK277" s="177">
        <f>ROUND(I277*H277,3)</f>
        <v>0</v>
      </c>
      <c r="BL277" s="14" t="s">
        <v>560</v>
      </c>
      <c r="BM277" s="175" t="s">
        <v>765</v>
      </c>
    </row>
    <row r="278" spans="1:65" s="2" customFormat="1" ht="16.5" customHeight="1">
      <c r="A278" s="29"/>
      <c r="B278" s="163"/>
      <c r="C278" s="164" t="s">
        <v>766</v>
      </c>
      <c r="D278" s="164" t="s">
        <v>135</v>
      </c>
      <c r="E278" s="165" t="s">
        <v>767</v>
      </c>
      <c r="F278" s="166" t="s">
        <v>768</v>
      </c>
      <c r="G278" s="167" t="s">
        <v>437</v>
      </c>
      <c r="H278" s="169"/>
      <c r="I278" s="169"/>
      <c r="J278" s="168">
        <f>ROUND(I278*H278,3)</f>
        <v>0</v>
      </c>
      <c r="K278" s="170"/>
      <c r="L278" s="30"/>
      <c r="M278" s="171" t="s">
        <v>1</v>
      </c>
      <c r="N278" s="172" t="s">
        <v>41</v>
      </c>
      <c r="O278" s="55"/>
      <c r="P278" s="173">
        <f>O278*H278</f>
        <v>0</v>
      </c>
      <c r="Q278" s="173">
        <v>0</v>
      </c>
      <c r="R278" s="173">
        <f>Q278*H278</f>
        <v>0</v>
      </c>
      <c r="S278" s="173">
        <v>0</v>
      </c>
      <c r="T278" s="174">
        <f>S278*H278</f>
        <v>0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75" t="s">
        <v>760</v>
      </c>
      <c r="AT278" s="175" t="s">
        <v>135</v>
      </c>
      <c r="AU278" s="175" t="s">
        <v>88</v>
      </c>
      <c r="AY278" s="14" t="s">
        <v>132</v>
      </c>
      <c r="BE278" s="176">
        <f>IF(N278="základná",J278,0)</f>
        <v>0</v>
      </c>
      <c r="BF278" s="176">
        <f>IF(N278="znížená",J278,0)</f>
        <v>0</v>
      </c>
      <c r="BG278" s="176">
        <f>IF(N278="zákl. prenesená",J278,0)</f>
        <v>0</v>
      </c>
      <c r="BH278" s="176">
        <f>IF(N278="zníž. prenesená",J278,0)</f>
        <v>0</v>
      </c>
      <c r="BI278" s="176">
        <f>IF(N278="nulová",J278,0)</f>
        <v>0</v>
      </c>
      <c r="BJ278" s="14" t="s">
        <v>88</v>
      </c>
      <c r="BK278" s="177">
        <f>ROUND(I278*H278,3)</f>
        <v>0</v>
      </c>
      <c r="BL278" s="14" t="s">
        <v>760</v>
      </c>
      <c r="BM278" s="175" t="s">
        <v>769</v>
      </c>
    </row>
    <row r="279" spans="1:65" s="2" customFormat="1" ht="16.5" customHeight="1">
      <c r="A279" s="29"/>
      <c r="B279" s="163"/>
      <c r="C279" s="164" t="s">
        <v>770</v>
      </c>
      <c r="D279" s="164" t="s">
        <v>135</v>
      </c>
      <c r="E279" s="165" t="s">
        <v>771</v>
      </c>
      <c r="F279" s="166" t="s">
        <v>772</v>
      </c>
      <c r="G279" s="167" t="s">
        <v>437</v>
      </c>
      <c r="H279" s="169"/>
      <c r="I279" s="169"/>
      <c r="J279" s="168">
        <f>ROUND(I279*H279,3)</f>
        <v>0</v>
      </c>
      <c r="K279" s="170"/>
      <c r="L279" s="30"/>
      <c r="M279" s="171" t="s">
        <v>1</v>
      </c>
      <c r="N279" s="172" t="s">
        <v>41</v>
      </c>
      <c r="O279" s="55"/>
      <c r="P279" s="173">
        <f>O279*H279</f>
        <v>0</v>
      </c>
      <c r="Q279" s="173">
        <v>0</v>
      </c>
      <c r="R279" s="173">
        <f>Q279*H279</f>
        <v>0</v>
      </c>
      <c r="S279" s="173">
        <v>0</v>
      </c>
      <c r="T279" s="174">
        <f>S279*H279</f>
        <v>0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R279" s="175" t="s">
        <v>560</v>
      </c>
      <c r="AT279" s="175" t="s">
        <v>135</v>
      </c>
      <c r="AU279" s="175" t="s">
        <v>88</v>
      </c>
      <c r="AY279" s="14" t="s">
        <v>132</v>
      </c>
      <c r="BE279" s="176">
        <f>IF(N279="základná",J279,0)</f>
        <v>0</v>
      </c>
      <c r="BF279" s="176">
        <f>IF(N279="znížená",J279,0)</f>
        <v>0</v>
      </c>
      <c r="BG279" s="176">
        <f>IF(N279="zákl. prenesená",J279,0)</f>
        <v>0</v>
      </c>
      <c r="BH279" s="176">
        <f>IF(N279="zníž. prenesená",J279,0)</f>
        <v>0</v>
      </c>
      <c r="BI279" s="176">
        <f>IF(N279="nulová",J279,0)</f>
        <v>0</v>
      </c>
      <c r="BJ279" s="14" t="s">
        <v>88</v>
      </c>
      <c r="BK279" s="177">
        <f>ROUND(I279*H279,3)</f>
        <v>0</v>
      </c>
      <c r="BL279" s="14" t="s">
        <v>560</v>
      </c>
      <c r="BM279" s="175" t="s">
        <v>773</v>
      </c>
    </row>
    <row r="280" spans="1:65" s="12" customFormat="1" ht="25.9" customHeight="1">
      <c r="B280" s="150"/>
      <c r="D280" s="151" t="s">
        <v>74</v>
      </c>
      <c r="E280" s="152" t="s">
        <v>313</v>
      </c>
      <c r="F280" s="152" t="s">
        <v>314</v>
      </c>
      <c r="I280" s="153"/>
      <c r="J280" s="154">
        <f>BK280</f>
        <v>0</v>
      </c>
      <c r="L280" s="150"/>
      <c r="M280" s="155"/>
      <c r="N280" s="156"/>
      <c r="O280" s="156"/>
      <c r="P280" s="157">
        <f>P281</f>
        <v>0</v>
      </c>
      <c r="Q280" s="156"/>
      <c r="R280" s="157">
        <f>R281</f>
        <v>0</v>
      </c>
      <c r="S280" s="156"/>
      <c r="T280" s="158">
        <f>T281</f>
        <v>0</v>
      </c>
      <c r="AR280" s="151" t="s">
        <v>139</v>
      </c>
      <c r="AT280" s="159" t="s">
        <v>74</v>
      </c>
      <c r="AU280" s="159" t="s">
        <v>75</v>
      </c>
      <c r="AY280" s="151" t="s">
        <v>132</v>
      </c>
      <c r="BK280" s="160">
        <f>BK281</f>
        <v>0</v>
      </c>
    </row>
    <row r="281" spans="1:65" s="2" customFormat="1" ht="16.5" customHeight="1">
      <c r="A281" s="29"/>
      <c r="B281" s="163"/>
      <c r="C281" s="164" t="s">
        <v>774</v>
      </c>
      <c r="D281" s="164" t="s">
        <v>135</v>
      </c>
      <c r="E281" s="165" t="s">
        <v>316</v>
      </c>
      <c r="F281" s="166" t="s">
        <v>775</v>
      </c>
      <c r="G281" s="167" t="s">
        <v>318</v>
      </c>
      <c r="H281" s="168">
        <v>85</v>
      </c>
      <c r="I281" s="169"/>
      <c r="J281" s="168">
        <f>ROUND(I281*H281,3)</f>
        <v>0</v>
      </c>
      <c r="K281" s="170"/>
      <c r="L281" s="30"/>
      <c r="M281" s="178" t="s">
        <v>1</v>
      </c>
      <c r="N281" s="179" t="s">
        <v>41</v>
      </c>
      <c r="O281" s="180"/>
      <c r="P281" s="181">
        <f>O281*H281</f>
        <v>0</v>
      </c>
      <c r="Q281" s="181">
        <v>0</v>
      </c>
      <c r="R281" s="181">
        <f>Q281*H281</f>
        <v>0</v>
      </c>
      <c r="S281" s="181">
        <v>0</v>
      </c>
      <c r="T281" s="182">
        <f>S281*H281</f>
        <v>0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75" t="s">
        <v>319</v>
      </c>
      <c r="AT281" s="175" t="s">
        <v>135</v>
      </c>
      <c r="AU281" s="175" t="s">
        <v>82</v>
      </c>
      <c r="AY281" s="14" t="s">
        <v>132</v>
      </c>
      <c r="BE281" s="176">
        <f>IF(N281="základná",J281,0)</f>
        <v>0</v>
      </c>
      <c r="BF281" s="176">
        <f>IF(N281="znížená",J281,0)</f>
        <v>0</v>
      </c>
      <c r="BG281" s="176">
        <f>IF(N281="zákl. prenesená",J281,0)</f>
        <v>0</v>
      </c>
      <c r="BH281" s="176">
        <f>IF(N281="zníž. prenesená",J281,0)</f>
        <v>0</v>
      </c>
      <c r="BI281" s="176">
        <f>IF(N281="nulová",J281,0)</f>
        <v>0</v>
      </c>
      <c r="BJ281" s="14" t="s">
        <v>88</v>
      </c>
      <c r="BK281" s="177">
        <f>ROUND(I281*H281,3)</f>
        <v>0</v>
      </c>
      <c r="BL281" s="14" t="s">
        <v>319</v>
      </c>
      <c r="BM281" s="175" t="s">
        <v>776</v>
      </c>
    </row>
    <row r="282" spans="1:65" s="2" customFormat="1" ht="6.95" customHeight="1">
      <c r="A282" s="29"/>
      <c r="B282" s="44"/>
      <c r="C282" s="45"/>
      <c r="D282" s="45"/>
      <c r="E282" s="45"/>
      <c r="F282" s="45"/>
      <c r="G282" s="45"/>
      <c r="H282" s="45"/>
      <c r="I282" s="122"/>
      <c r="J282" s="45"/>
      <c r="K282" s="45"/>
      <c r="L282" s="30"/>
      <c r="M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</row>
  </sheetData>
  <autoFilter ref="C142:K281"/>
  <mergeCells count="12">
    <mergeCell ref="E135:H135"/>
    <mergeCell ref="L2:V2"/>
    <mergeCell ref="E85:H85"/>
    <mergeCell ref="E87:H87"/>
    <mergeCell ref="E89:H89"/>
    <mergeCell ref="E131:H131"/>
    <mergeCell ref="E133:H13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8"/>
  <sheetViews>
    <sheetView showGridLines="0" topLeftCell="A139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5"/>
      <c r="L2" s="235" t="s">
        <v>5</v>
      </c>
      <c r="M2" s="220"/>
      <c r="N2" s="220"/>
      <c r="O2" s="220"/>
      <c r="P2" s="220"/>
      <c r="Q2" s="220"/>
      <c r="R2" s="220"/>
      <c r="S2" s="220"/>
      <c r="T2" s="220"/>
      <c r="U2" s="220"/>
      <c r="V2" s="220"/>
      <c r="AT2" s="14" t="s">
        <v>95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99</v>
      </c>
      <c r="I4" s="95"/>
      <c r="L4" s="17"/>
      <c r="M4" s="97" t="s">
        <v>9</v>
      </c>
      <c r="AT4" s="14" t="s">
        <v>3</v>
      </c>
    </row>
    <row r="5" spans="1:46" s="1" customFormat="1" ht="6.95" customHeight="1">
      <c r="B5" s="17"/>
      <c r="I5" s="95"/>
      <c r="L5" s="17"/>
    </row>
    <row r="6" spans="1:46" s="1" customFormat="1" ht="12" customHeight="1">
      <c r="B6" s="17"/>
      <c r="D6" s="24" t="s">
        <v>14</v>
      </c>
      <c r="I6" s="95"/>
      <c r="L6" s="17"/>
    </row>
    <row r="7" spans="1:46" s="1" customFormat="1" ht="16.5" customHeight="1">
      <c r="B7" s="17"/>
      <c r="E7" s="236" t="str">
        <f>'Rekapitulácia stavby'!K6</f>
        <v>Areál UPJŠ v Košiciach</v>
      </c>
      <c r="F7" s="237"/>
      <c r="G7" s="237"/>
      <c r="H7" s="237"/>
      <c r="I7" s="95"/>
      <c r="L7" s="17"/>
    </row>
    <row r="8" spans="1:46" s="1" customFormat="1" ht="12" customHeight="1">
      <c r="B8" s="17"/>
      <c r="D8" s="24" t="s">
        <v>100</v>
      </c>
      <c r="I8" s="95"/>
      <c r="L8" s="17"/>
    </row>
    <row r="9" spans="1:46" s="2" customFormat="1" ht="16.5" customHeight="1">
      <c r="A9" s="29"/>
      <c r="B9" s="30"/>
      <c r="C9" s="29"/>
      <c r="D9" s="29"/>
      <c r="E9" s="236" t="s">
        <v>101</v>
      </c>
      <c r="F9" s="238"/>
      <c r="G9" s="238"/>
      <c r="H9" s="238"/>
      <c r="I9" s="98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102</v>
      </c>
      <c r="E10" s="29"/>
      <c r="F10" s="29"/>
      <c r="G10" s="29"/>
      <c r="H10" s="29"/>
      <c r="I10" s="98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>
      <c r="A11" s="29"/>
      <c r="B11" s="30"/>
      <c r="C11" s="29"/>
      <c r="D11" s="29"/>
      <c r="E11" s="193" t="s">
        <v>777</v>
      </c>
      <c r="F11" s="238"/>
      <c r="G11" s="238"/>
      <c r="H11" s="238"/>
      <c r="I11" s="98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1.25">
      <c r="A12" s="29"/>
      <c r="B12" s="30"/>
      <c r="C12" s="29"/>
      <c r="D12" s="29"/>
      <c r="E12" s="29"/>
      <c r="F12" s="29"/>
      <c r="G12" s="29"/>
      <c r="H12" s="29"/>
      <c r="I12" s="98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>
      <c r="A13" s="29"/>
      <c r="B13" s="30"/>
      <c r="C13" s="29"/>
      <c r="D13" s="24" t="s">
        <v>16</v>
      </c>
      <c r="E13" s="29"/>
      <c r="F13" s="22" t="s">
        <v>1</v>
      </c>
      <c r="G13" s="29"/>
      <c r="H13" s="29"/>
      <c r="I13" s="99" t="s">
        <v>17</v>
      </c>
      <c r="J13" s="22" t="s">
        <v>1</v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18</v>
      </c>
      <c r="E14" s="29"/>
      <c r="F14" s="22" t="s">
        <v>778</v>
      </c>
      <c r="G14" s="29"/>
      <c r="H14" s="29"/>
      <c r="I14" s="99" t="s">
        <v>20</v>
      </c>
      <c r="J14" s="52" t="str">
        <f>'Rekapitulácia stavby'!AN8</f>
        <v>3. 3. 2020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>
      <c r="A15" s="29"/>
      <c r="B15" s="30"/>
      <c r="C15" s="29"/>
      <c r="D15" s="29"/>
      <c r="E15" s="29"/>
      <c r="F15" s="29"/>
      <c r="G15" s="29"/>
      <c r="H15" s="29"/>
      <c r="I15" s="98"/>
      <c r="J15" s="29"/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22</v>
      </c>
      <c r="E16" s="29"/>
      <c r="F16" s="29"/>
      <c r="G16" s="29"/>
      <c r="H16" s="29"/>
      <c r="I16" s="99" t="s">
        <v>23</v>
      </c>
      <c r="J16" s="22" t="str">
        <f>IF('Rekapitulácia stavby'!AN10="","",'Rekapitulácia stavby'!AN10)</f>
        <v/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>
      <c r="A17" s="29"/>
      <c r="B17" s="30"/>
      <c r="C17" s="29"/>
      <c r="D17" s="29"/>
      <c r="E17" s="22" t="str">
        <f>IF('Rekapitulácia stavby'!E11="","",'Rekapitulácia stavby'!E11)</f>
        <v>UPJŠ v Košiciach</v>
      </c>
      <c r="F17" s="29"/>
      <c r="G17" s="29"/>
      <c r="H17" s="29"/>
      <c r="I17" s="99" t="s">
        <v>25</v>
      </c>
      <c r="J17" s="22" t="str">
        <f>IF('Rekapitulácia stavby'!AN11="","",'Rekapitulácia stavby'!AN11)</f>
        <v/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>
      <c r="A18" s="29"/>
      <c r="B18" s="30"/>
      <c r="C18" s="29"/>
      <c r="D18" s="29"/>
      <c r="E18" s="29"/>
      <c r="F18" s="29"/>
      <c r="G18" s="29"/>
      <c r="H18" s="29"/>
      <c r="I18" s="98"/>
      <c r="J18" s="29"/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>
      <c r="A19" s="29"/>
      <c r="B19" s="30"/>
      <c r="C19" s="29"/>
      <c r="D19" s="24" t="s">
        <v>26</v>
      </c>
      <c r="E19" s="29"/>
      <c r="F19" s="29"/>
      <c r="G19" s="29"/>
      <c r="H19" s="29"/>
      <c r="I19" s="99" t="s">
        <v>23</v>
      </c>
      <c r="J19" s="25" t="str">
        <f>'Rekapitulácia stavby'!AN13</f>
        <v>Vyplň údaj</v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>
      <c r="A20" s="29"/>
      <c r="B20" s="30"/>
      <c r="C20" s="29"/>
      <c r="D20" s="29"/>
      <c r="E20" s="239" t="str">
        <f>'Rekapitulácia stavby'!E14</f>
        <v>Vyplň údaj</v>
      </c>
      <c r="F20" s="219"/>
      <c r="G20" s="219"/>
      <c r="H20" s="219"/>
      <c r="I20" s="99" t="s">
        <v>25</v>
      </c>
      <c r="J20" s="25" t="str">
        <f>'Rekapitulácia stavby'!AN14</f>
        <v>Vyplň údaj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>
      <c r="A21" s="29"/>
      <c r="B21" s="30"/>
      <c r="C21" s="29"/>
      <c r="D21" s="29"/>
      <c r="E21" s="29"/>
      <c r="F21" s="29"/>
      <c r="G21" s="29"/>
      <c r="H21" s="29"/>
      <c r="I21" s="98"/>
      <c r="J21" s="29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>
      <c r="A22" s="29"/>
      <c r="B22" s="30"/>
      <c r="C22" s="29"/>
      <c r="D22" s="24" t="s">
        <v>28</v>
      </c>
      <c r="E22" s="29"/>
      <c r="F22" s="29"/>
      <c r="G22" s="29"/>
      <c r="H22" s="29"/>
      <c r="I22" s="99" t="s">
        <v>23</v>
      </c>
      <c r="J22" s="22" t="str">
        <f>IF('Rekapitulácia stavby'!AN16="","",'Rekapitulácia stavby'!AN16)</f>
        <v/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>
      <c r="A23" s="29"/>
      <c r="B23" s="30"/>
      <c r="C23" s="29"/>
      <c r="D23" s="29"/>
      <c r="E23" s="22" t="str">
        <f>IF('Rekapitulácia stavby'!E17="","",'Rekapitulácia stavby'!E17)</f>
        <v>ing.Slávka Antalová, Košice</v>
      </c>
      <c r="F23" s="29"/>
      <c r="G23" s="29"/>
      <c r="H23" s="29"/>
      <c r="I23" s="99" t="s">
        <v>25</v>
      </c>
      <c r="J23" s="22" t="str">
        <f>IF('Rekapitulácia stavby'!AN17="","",'Rekapitulácia stavby'!AN17)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>
      <c r="A24" s="29"/>
      <c r="B24" s="30"/>
      <c r="C24" s="29"/>
      <c r="D24" s="29"/>
      <c r="E24" s="29"/>
      <c r="F24" s="29"/>
      <c r="G24" s="29"/>
      <c r="H24" s="29"/>
      <c r="I24" s="98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>
      <c r="A25" s="29"/>
      <c r="B25" s="30"/>
      <c r="C25" s="29"/>
      <c r="D25" s="24" t="s">
        <v>32</v>
      </c>
      <c r="E25" s="29"/>
      <c r="F25" s="29"/>
      <c r="G25" s="29"/>
      <c r="H25" s="29"/>
      <c r="I25" s="99" t="s">
        <v>23</v>
      </c>
      <c r="J25" s="22" t="s">
        <v>1</v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>
      <c r="A26" s="29"/>
      <c r="B26" s="30"/>
      <c r="C26" s="29"/>
      <c r="D26" s="29"/>
      <c r="E26" s="22" t="s">
        <v>779</v>
      </c>
      <c r="F26" s="29"/>
      <c r="G26" s="29"/>
      <c r="H26" s="29"/>
      <c r="I26" s="99" t="s">
        <v>25</v>
      </c>
      <c r="J26" s="22" t="s">
        <v>1</v>
      </c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98"/>
      <c r="J27" s="29"/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>
      <c r="A28" s="29"/>
      <c r="B28" s="30"/>
      <c r="C28" s="29"/>
      <c r="D28" s="24" t="s">
        <v>34</v>
      </c>
      <c r="E28" s="29"/>
      <c r="F28" s="29"/>
      <c r="G28" s="29"/>
      <c r="H28" s="29"/>
      <c r="I28" s="98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>
      <c r="A29" s="100"/>
      <c r="B29" s="101"/>
      <c r="C29" s="100"/>
      <c r="D29" s="100"/>
      <c r="E29" s="224" t="s">
        <v>1</v>
      </c>
      <c r="F29" s="224"/>
      <c r="G29" s="224"/>
      <c r="H29" s="224"/>
      <c r="I29" s="102"/>
      <c r="J29" s="100"/>
      <c r="K29" s="100"/>
      <c r="L29" s="103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98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104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105" t="s">
        <v>35</v>
      </c>
      <c r="E32" s="29"/>
      <c r="F32" s="29"/>
      <c r="G32" s="29"/>
      <c r="H32" s="29"/>
      <c r="I32" s="98"/>
      <c r="J32" s="68">
        <f>ROUND(J125,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104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37</v>
      </c>
      <c r="G34" s="29"/>
      <c r="H34" s="29"/>
      <c r="I34" s="106" t="s">
        <v>36</v>
      </c>
      <c r="J34" s="33" t="s">
        <v>38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7" t="s">
        <v>39</v>
      </c>
      <c r="E35" s="24" t="s">
        <v>40</v>
      </c>
      <c r="F35" s="108">
        <f>ROUND((SUM(BE125:BE187)),  2)</f>
        <v>0</v>
      </c>
      <c r="G35" s="29"/>
      <c r="H35" s="29"/>
      <c r="I35" s="109">
        <v>0.2</v>
      </c>
      <c r="J35" s="108">
        <f>ROUND(((SUM(BE125:BE187))*I35),  2)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4" t="s">
        <v>41</v>
      </c>
      <c r="F36" s="108">
        <f>ROUND((SUM(BF125:BF187)),  2)</f>
        <v>0</v>
      </c>
      <c r="G36" s="29"/>
      <c r="H36" s="29"/>
      <c r="I36" s="109">
        <v>0.2</v>
      </c>
      <c r="J36" s="108">
        <f>ROUND(((SUM(BF125:BF187))*I36),  2)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108">
        <f>ROUND((SUM(BG125:BG187)),  2)</f>
        <v>0</v>
      </c>
      <c r="G37" s="29"/>
      <c r="H37" s="29"/>
      <c r="I37" s="109">
        <v>0.2</v>
      </c>
      <c r="J37" s="108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43</v>
      </c>
      <c r="F38" s="108">
        <f>ROUND((SUM(BH125:BH187)),  2)</f>
        <v>0</v>
      </c>
      <c r="G38" s="29"/>
      <c r="H38" s="29"/>
      <c r="I38" s="109">
        <v>0.2</v>
      </c>
      <c r="J38" s="108">
        <f>0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44</v>
      </c>
      <c r="F39" s="108">
        <f>ROUND((SUM(BI125:BI187)),  2)</f>
        <v>0</v>
      </c>
      <c r="G39" s="29"/>
      <c r="H39" s="29"/>
      <c r="I39" s="109">
        <v>0</v>
      </c>
      <c r="J39" s="108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98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10"/>
      <c r="D41" s="111" t="s">
        <v>45</v>
      </c>
      <c r="E41" s="57"/>
      <c r="F41" s="57"/>
      <c r="G41" s="112" t="s">
        <v>46</v>
      </c>
      <c r="H41" s="113" t="s">
        <v>47</v>
      </c>
      <c r="I41" s="114"/>
      <c r="J41" s="115">
        <f>SUM(J32:J39)</f>
        <v>0</v>
      </c>
      <c r="K41" s="116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98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I43" s="95"/>
      <c r="L43" s="17"/>
    </row>
    <row r="44" spans="1:31" s="1" customFormat="1" ht="14.45" customHeight="1">
      <c r="B44" s="17"/>
      <c r="I44" s="95"/>
      <c r="L44" s="17"/>
    </row>
    <row r="45" spans="1:31" s="1" customFormat="1" ht="14.45" customHeight="1">
      <c r="B45" s="17"/>
      <c r="I45" s="95"/>
      <c r="L45" s="17"/>
    </row>
    <row r="46" spans="1:31" s="1" customFormat="1" ht="14.45" customHeight="1">
      <c r="B46" s="17"/>
      <c r="I46" s="95"/>
      <c r="L46" s="17"/>
    </row>
    <row r="47" spans="1:31" s="1" customFormat="1" ht="14.45" customHeight="1">
      <c r="B47" s="17"/>
      <c r="I47" s="95"/>
      <c r="L47" s="17"/>
    </row>
    <row r="48" spans="1:31" s="1" customFormat="1" ht="14.45" customHeight="1">
      <c r="B48" s="17"/>
      <c r="I48" s="95"/>
      <c r="L48" s="17"/>
    </row>
    <row r="49" spans="1:31" s="1" customFormat="1" ht="14.45" customHeight="1">
      <c r="B49" s="17"/>
      <c r="I49" s="95"/>
      <c r="L49" s="17"/>
    </row>
    <row r="50" spans="1:31" s="2" customFormat="1" ht="14.45" customHeight="1">
      <c r="B50" s="39"/>
      <c r="D50" s="40" t="s">
        <v>48</v>
      </c>
      <c r="E50" s="41"/>
      <c r="F50" s="41"/>
      <c r="G50" s="40" t="s">
        <v>49</v>
      </c>
      <c r="H50" s="41"/>
      <c r="I50" s="117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50</v>
      </c>
      <c r="E61" s="32"/>
      <c r="F61" s="118" t="s">
        <v>51</v>
      </c>
      <c r="G61" s="42" t="s">
        <v>50</v>
      </c>
      <c r="H61" s="32"/>
      <c r="I61" s="119"/>
      <c r="J61" s="120" t="s">
        <v>51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52</v>
      </c>
      <c r="E65" s="43"/>
      <c r="F65" s="43"/>
      <c r="G65" s="40" t="s">
        <v>53</v>
      </c>
      <c r="H65" s="43"/>
      <c r="I65" s="121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50</v>
      </c>
      <c r="E76" s="32"/>
      <c r="F76" s="118" t="s">
        <v>51</v>
      </c>
      <c r="G76" s="42" t="s">
        <v>50</v>
      </c>
      <c r="H76" s="32"/>
      <c r="I76" s="119"/>
      <c r="J76" s="120" t="s">
        <v>51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22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23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104</v>
      </c>
      <c r="D82" s="29"/>
      <c r="E82" s="29"/>
      <c r="F82" s="29"/>
      <c r="G82" s="29"/>
      <c r="H82" s="29"/>
      <c r="I82" s="98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8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98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customHeight="1">
      <c r="A85" s="29"/>
      <c r="B85" s="30"/>
      <c r="C85" s="29"/>
      <c r="D85" s="29"/>
      <c r="E85" s="236" t="str">
        <f>E7</f>
        <v>Areál UPJŠ v Košiciach</v>
      </c>
      <c r="F85" s="237"/>
      <c r="G85" s="237"/>
      <c r="H85" s="237"/>
      <c r="I85" s="98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100</v>
      </c>
      <c r="I86" s="95"/>
      <c r="L86" s="17"/>
    </row>
    <row r="87" spans="1:31" s="2" customFormat="1" ht="16.5" customHeight="1">
      <c r="A87" s="29"/>
      <c r="B87" s="30"/>
      <c r="C87" s="29"/>
      <c r="D87" s="29"/>
      <c r="E87" s="236" t="s">
        <v>101</v>
      </c>
      <c r="F87" s="238"/>
      <c r="G87" s="238"/>
      <c r="H87" s="238"/>
      <c r="I87" s="98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>
      <c r="A88" s="29"/>
      <c r="B88" s="30"/>
      <c r="C88" s="24" t="s">
        <v>102</v>
      </c>
      <c r="D88" s="29"/>
      <c r="E88" s="29"/>
      <c r="F88" s="29"/>
      <c r="G88" s="29"/>
      <c r="H88" s="29"/>
      <c r="I88" s="98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>
      <c r="A89" s="29"/>
      <c r="B89" s="30"/>
      <c r="C89" s="29"/>
      <c r="D89" s="29"/>
      <c r="E89" s="193" t="str">
        <f>E11</f>
        <v>001.3 - 3. Elektroinštalácia silnoprúdová</v>
      </c>
      <c r="F89" s="238"/>
      <c r="G89" s="238"/>
      <c r="H89" s="238"/>
      <c r="I89" s="98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8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>
      <c r="A91" s="29"/>
      <c r="B91" s="30"/>
      <c r="C91" s="24" t="s">
        <v>18</v>
      </c>
      <c r="D91" s="29"/>
      <c r="E91" s="29"/>
      <c r="F91" s="22" t="str">
        <f>F14</f>
        <v>Košice</v>
      </c>
      <c r="G91" s="29"/>
      <c r="H91" s="29"/>
      <c r="I91" s="99" t="s">
        <v>20</v>
      </c>
      <c r="J91" s="52" t="str">
        <f>IF(J14="","",J14)</f>
        <v>3. 3. 2020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98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25.7" customHeight="1">
      <c r="A93" s="29"/>
      <c r="B93" s="30"/>
      <c r="C93" s="24" t="s">
        <v>22</v>
      </c>
      <c r="D93" s="29"/>
      <c r="E93" s="29"/>
      <c r="F93" s="22" t="str">
        <f>E17</f>
        <v>UPJŠ v Košiciach</v>
      </c>
      <c r="G93" s="29"/>
      <c r="H93" s="29"/>
      <c r="I93" s="99" t="s">
        <v>28</v>
      </c>
      <c r="J93" s="27" t="str">
        <f>E23</f>
        <v>ing.Slávka Antalová, Košice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>
      <c r="A94" s="29"/>
      <c r="B94" s="30"/>
      <c r="C94" s="24" t="s">
        <v>26</v>
      </c>
      <c r="D94" s="29"/>
      <c r="E94" s="29"/>
      <c r="F94" s="22" t="str">
        <f>IF(E20="","",E20)</f>
        <v>Vyplň údaj</v>
      </c>
      <c r="G94" s="29"/>
      <c r="H94" s="29"/>
      <c r="I94" s="99" t="s">
        <v>32</v>
      </c>
      <c r="J94" s="27" t="str">
        <f>E26</f>
        <v>Ing.Michal Hudák</v>
      </c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8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>
      <c r="A96" s="29"/>
      <c r="B96" s="30"/>
      <c r="C96" s="124" t="s">
        <v>105</v>
      </c>
      <c r="D96" s="110"/>
      <c r="E96" s="110"/>
      <c r="F96" s="110"/>
      <c r="G96" s="110"/>
      <c r="H96" s="110"/>
      <c r="I96" s="125"/>
      <c r="J96" s="126" t="s">
        <v>106</v>
      </c>
      <c r="K96" s="110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98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customHeight="1">
      <c r="A98" s="29"/>
      <c r="B98" s="30"/>
      <c r="C98" s="127" t="s">
        <v>107</v>
      </c>
      <c r="D98" s="29"/>
      <c r="E98" s="29"/>
      <c r="F98" s="29"/>
      <c r="G98" s="29"/>
      <c r="H98" s="29"/>
      <c r="I98" s="98"/>
      <c r="J98" s="68">
        <f>J125</f>
        <v>0</v>
      </c>
      <c r="K98" s="29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108</v>
      </c>
    </row>
    <row r="99" spans="1:47" s="9" customFormat="1" ht="24.95" customHeight="1">
      <c r="B99" s="128"/>
      <c r="D99" s="129" t="s">
        <v>780</v>
      </c>
      <c r="E99" s="130"/>
      <c r="F99" s="130"/>
      <c r="G99" s="130"/>
      <c r="H99" s="130"/>
      <c r="I99" s="131"/>
      <c r="J99" s="132">
        <f>J126</f>
        <v>0</v>
      </c>
      <c r="L99" s="128"/>
    </row>
    <row r="100" spans="1:47" s="10" customFormat="1" ht="19.899999999999999" customHeight="1">
      <c r="B100" s="133"/>
      <c r="D100" s="134" t="s">
        <v>781</v>
      </c>
      <c r="E100" s="135"/>
      <c r="F100" s="135"/>
      <c r="G100" s="135"/>
      <c r="H100" s="135"/>
      <c r="I100" s="136"/>
      <c r="J100" s="137">
        <f>J127</f>
        <v>0</v>
      </c>
      <c r="L100" s="133"/>
    </row>
    <row r="101" spans="1:47" s="9" customFormat="1" ht="24.95" customHeight="1">
      <c r="B101" s="128"/>
      <c r="D101" s="129" t="s">
        <v>782</v>
      </c>
      <c r="E101" s="130"/>
      <c r="F101" s="130"/>
      <c r="G101" s="130"/>
      <c r="H101" s="130"/>
      <c r="I101" s="131"/>
      <c r="J101" s="132">
        <f>J130</f>
        <v>0</v>
      </c>
      <c r="L101" s="128"/>
    </row>
    <row r="102" spans="1:47" s="10" customFormat="1" ht="19.899999999999999" customHeight="1">
      <c r="B102" s="133"/>
      <c r="D102" s="134" t="s">
        <v>783</v>
      </c>
      <c r="E102" s="135"/>
      <c r="F102" s="135"/>
      <c r="G102" s="135"/>
      <c r="H102" s="135"/>
      <c r="I102" s="136"/>
      <c r="J102" s="137">
        <f>J131</f>
        <v>0</v>
      </c>
      <c r="L102" s="133"/>
    </row>
    <row r="103" spans="1:47" s="9" customFormat="1" ht="24.95" customHeight="1">
      <c r="B103" s="128"/>
      <c r="D103" s="129" t="s">
        <v>784</v>
      </c>
      <c r="E103" s="130"/>
      <c r="F103" s="130"/>
      <c r="G103" s="130"/>
      <c r="H103" s="130"/>
      <c r="I103" s="131"/>
      <c r="J103" s="132">
        <f>J185</f>
        <v>0</v>
      </c>
      <c r="L103" s="128"/>
    </row>
    <row r="104" spans="1:47" s="2" customFormat="1" ht="21.75" customHeight="1">
      <c r="A104" s="29"/>
      <c r="B104" s="30"/>
      <c r="C104" s="29"/>
      <c r="D104" s="29"/>
      <c r="E104" s="29"/>
      <c r="F104" s="29"/>
      <c r="G104" s="29"/>
      <c r="H104" s="29"/>
      <c r="I104" s="98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47" s="2" customFormat="1" ht="6.95" customHeight="1">
      <c r="A105" s="29"/>
      <c r="B105" s="44"/>
      <c r="C105" s="45"/>
      <c r="D105" s="45"/>
      <c r="E105" s="45"/>
      <c r="F105" s="45"/>
      <c r="G105" s="45"/>
      <c r="H105" s="45"/>
      <c r="I105" s="122"/>
      <c r="J105" s="45"/>
      <c r="K105" s="45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47" s="2" customFormat="1" ht="6.95" customHeight="1">
      <c r="A109" s="29"/>
      <c r="B109" s="46"/>
      <c r="C109" s="47"/>
      <c r="D109" s="47"/>
      <c r="E109" s="47"/>
      <c r="F109" s="47"/>
      <c r="G109" s="47"/>
      <c r="H109" s="47"/>
      <c r="I109" s="123"/>
      <c r="J109" s="47"/>
      <c r="K109" s="47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47" s="2" customFormat="1" ht="24.95" customHeight="1">
      <c r="A110" s="29"/>
      <c r="B110" s="30"/>
      <c r="C110" s="18" t="s">
        <v>118</v>
      </c>
      <c r="D110" s="29"/>
      <c r="E110" s="29"/>
      <c r="F110" s="29"/>
      <c r="G110" s="29"/>
      <c r="H110" s="29"/>
      <c r="I110" s="98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47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98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47" s="2" customFormat="1" ht="12" customHeight="1">
      <c r="A112" s="29"/>
      <c r="B112" s="30"/>
      <c r="C112" s="24" t="s">
        <v>14</v>
      </c>
      <c r="D112" s="29"/>
      <c r="E112" s="29"/>
      <c r="F112" s="29"/>
      <c r="G112" s="29"/>
      <c r="H112" s="29"/>
      <c r="I112" s="98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36" t="str">
        <f>E7</f>
        <v>Areál UPJŠ v Košiciach</v>
      </c>
      <c r="F113" s="237"/>
      <c r="G113" s="237"/>
      <c r="H113" s="237"/>
      <c r="I113" s="98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1" customFormat="1" ht="12" customHeight="1">
      <c r="B114" s="17"/>
      <c r="C114" s="24" t="s">
        <v>100</v>
      </c>
      <c r="I114" s="95"/>
      <c r="L114" s="17"/>
    </row>
    <row r="115" spans="1:65" s="2" customFormat="1" ht="16.5" customHeight="1">
      <c r="A115" s="29"/>
      <c r="B115" s="30"/>
      <c r="C115" s="29"/>
      <c r="D115" s="29"/>
      <c r="E115" s="236" t="s">
        <v>101</v>
      </c>
      <c r="F115" s="238"/>
      <c r="G115" s="238"/>
      <c r="H115" s="238"/>
      <c r="I115" s="98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102</v>
      </c>
      <c r="D116" s="29"/>
      <c r="E116" s="29"/>
      <c r="F116" s="29"/>
      <c r="G116" s="29"/>
      <c r="H116" s="29"/>
      <c r="I116" s="98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6.5" customHeight="1">
      <c r="A117" s="29"/>
      <c r="B117" s="30"/>
      <c r="C117" s="29"/>
      <c r="D117" s="29"/>
      <c r="E117" s="193" t="str">
        <f>E11</f>
        <v>001.3 - 3. Elektroinštalácia silnoprúdová</v>
      </c>
      <c r="F117" s="238"/>
      <c r="G117" s="238"/>
      <c r="H117" s="238"/>
      <c r="I117" s="98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98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2" customHeight="1">
      <c r="A119" s="29"/>
      <c r="B119" s="30"/>
      <c r="C119" s="24" t="s">
        <v>18</v>
      </c>
      <c r="D119" s="29"/>
      <c r="E119" s="29"/>
      <c r="F119" s="22" t="str">
        <f>F14</f>
        <v>Košice</v>
      </c>
      <c r="G119" s="29"/>
      <c r="H119" s="29"/>
      <c r="I119" s="99" t="s">
        <v>20</v>
      </c>
      <c r="J119" s="52" t="str">
        <f>IF(J14="","",J14)</f>
        <v>3. 3. 2020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98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25.7" customHeight="1">
      <c r="A121" s="29"/>
      <c r="B121" s="30"/>
      <c r="C121" s="24" t="s">
        <v>22</v>
      </c>
      <c r="D121" s="29"/>
      <c r="E121" s="29"/>
      <c r="F121" s="22" t="str">
        <f>E17</f>
        <v>UPJŠ v Košiciach</v>
      </c>
      <c r="G121" s="29"/>
      <c r="H121" s="29"/>
      <c r="I121" s="99" t="s">
        <v>28</v>
      </c>
      <c r="J121" s="27" t="str">
        <f>E23</f>
        <v>ing.Slávka Antalová, Košice</v>
      </c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5.2" customHeight="1">
      <c r="A122" s="29"/>
      <c r="B122" s="30"/>
      <c r="C122" s="24" t="s">
        <v>26</v>
      </c>
      <c r="D122" s="29"/>
      <c r="E122" s="29"/>
      <c r="F122" s="22" t="str">
        <f>IF(E20="","",E20)</f>
        <v>Vyplň údaj</v>
      </c>
      <c r="G122" s="29"/>
      <c r="H122" s="29"/>
      <c r="I122" s="99" t="s">
        <v>32</v>
      </c>
      <c r="J122" s="27" t="str">
        <f>E26</f>
        <v>Ing.Michal Hudák</v>
      </c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10.35" customHeight="1">
      <c r="A123" s="29"/>
      <c r="B123" s="30"/>
      <c r="C123" s="29"/>
      <c r="D123" s="29"/>
      <c r="E123" s="29"/>
      <c r="F123" s="29"/>
      <c r="G123" s="29"/>
      <c r="H123" s="29"/>
      <c r="I123" s="98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11" customFormat="1" ht="29.25" customHeight="1">
      <c r="A124" s="138"/>
      <c r="B124" s="139"/>
      <c r="C124" s="140" t="s">
        <v>119</v>
      </c>
      <c r="D124" s="141" t="s">
        <v>60</v>
      </c>
      <c r="E124" s="141" t="s">
        <v>56</v>
      </c>
      <c r="F124" s="141" t="s">
        <v>57</v>
      </c>
      <c r="G124" s="141" t="s">
        <v>120</v>
      </c>
      <c r="H124" s="141" t="s">
        <v>121</v>
      </c>
      <c r="I124" s="142" t="s">
        <v>122</v>
      </c>
      <c r="J124" s="143" t="s">
        <v>106</v>
      </c>
      <c r="K124" s="144" t="s">
        <v>123</v>
      </c>
      <c r="L124" s="145"/>
      <c r="M124" s="59" t="s">
        <v>1</v>
      </c>
      <c r="N124" s="60" t="s">
        <v>39</v>
      </c>
      <c r="O124" s="60" t="s">
        <v>124</v>
      </c>
      <c r="P124" s="60" t="s">
        <v>125</v>
      </c>
      <c r="Q124" s="60" t="s">
        <v>126</v>
      </c>
      <c r="R124" s="60" t="s">
        <v>127</v>
      </c>
      <c r="S124" s="60" t="s">
        <v>128</v>
      </c>
      <c r="T124" s="61" t="s">
        <v>129</v>
      </c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</row>
    <row r="125" spans="1:65" s="2" customFormat="1" ht="22.9" customHeight="1">
      <c r="A125" s="29"/>
      <c r="B125" s="30"/>
      <c r="C125" s="66" t="s">
        <v>107</v>
      </c>
      <c r="D125" s="29"/>
      <c r="E125" s="29"/>
      <c r="F125" s="29"/>
      <c r="G125" s="29"/>
      <c r="H125" s="29"/>
      <c r="I125" s="98"/>
      <c r="J125" s="146">
        <f>BK125</f>
        <v>0</v>
      </c>
      <c r="K125" s="29"/>
      <c r="L125" s="30"/>
      <c r="M125" s="62"/>
      <c r="N125" s="53"/>
      <c r="O125" s="63"/>
      <c r="P125" s="147">
        <f>P126+P130+P185</f>
        <v>0</v>
      </c>
      <c r="Q125" s="63"/>
      <c r="R125" s="147">
        <f>R126+R130+R185</f>
        <v>0.78239000000000003</v>
      </c>
      <c r="S125" s="63"/>
      <c r="T125" s="148">
        <f>T126+T130+T185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T125" s="14" t="s">
        <v>74</v>
      </c>
      <c r="AU125" s="14" t="s">
        <v>108</v>
      </c>
      <c r="BK125" s="149">
        <f>BK126+BK130+BK185</f>
        <v>0</v>
      </c>
    </row>
    <row r="126" spans="1:65" s="12" customFormat="1" ht="25.9" customHeight="1">
      <c r="B126" s="150"/>
      <c r="D126" s="151" t="s">
        <v>74</v>
      </c>
      <c r="E126" s="152" t="s">
        <v>130</v>
      </c>
      <c r="F126" s="152" t="s">
        <v>785</v>
      </c>
      <c r="I126" s="153"/>
      <c r="J126" s="154">
        <f>BK126</f>
        <v>0</v>
      </c>
      <c r="L126" s="150"/>
      <c r="M126" s="155"/>
      <c r="N126" s="156"/>
      <c r="O126" s="156"/>
      <c r="P126" s="157">
        <f>P127</f>
        <v>0</v>
      </c>
      <c r="Q126" s="156"/>
      <c r="R126" s="157">
        <f>R127</f>
        <v>0</v>
      </c>
      <c r="S126" s="156"/>
      <c r="T126" s="158">
        <f>T127</f>
        <v>0</v>
      </c>
      <c r="AR126" s="151" t="s">
        <v>82</v>
      </c>
      <c r="AT126" s="159" t="s">
        <v>74</v>
      </c>
      <c r="AU126" s="159" t="s">
        <v>75</v>
      </c>
      <c r="AY126" s="151" t="s">
        <v>132</v>
      </c>
      <c r="BK126" s="160">
        <f>BK127</f>
        <v>0</v>
      </c>
    </row>
    <row r="127" spans="1:65" s="12" customFormat="1" ht="22.9" customHeight="1">
      <c r="B127" s="150"/>
      <c r="D127" s="151" t="s">
        <v>74</v>
      </c>
      <c r="E127" s="161" t="s">
        <v>133</v>
      </c>
      <c r="F127" s="161" t="s">
        <v>786</v>
      </c>
      <c r="I127" s="153"/>
      <c r="J127" s="162">
        <f>BK127</f>
        <v>0</v>
      </c>
      <c r="L127" s="150"/>
      <c r="M127" s="155"/>
      <c r="N127" s="156"/>
      <c r="O127" s="156"/>
      <c r="P127" s="157">
        <f>SUM(P128:P129)</f>
        <v>0</v>
      </c>
      <c r="Q127" s="156"/>
      <c r="R127" s="157">
        <f>SUM(R128:R129)</f>
        <v>0</v>
      </c>
      <c r="S127" s="156"/>
      <c r="T127" s="158">
        <f>SUM(T128:T129)</f>
        <v>0</v>
      </c>
      <c r="AR127" s="151" t="s">
        <v>82</v>
      </c>
      <c r="AT127" s="159" t="s">
        <v>74</v>
      </c>
      <c r="AU127" s="159" t="s">
        <v>82</v>
      </c>
      <c r="AY127" s="151" t="s">
        <v>132</v>
      </c>
      <c r="BK127" s="160">
        <f>SUM(BK128:BK129)</f>
        <v>0</v>
      </c>
    </row>
    <row r="128" spans="1:65" s="2" customFormat="1" ht="21.75" customHeight="1">
      <c r="A128" s="29"/>
      <c r="B128" s="163"/>
      <c r="C128" s="164" t="s">
        <v>82</v>
      </c>
      <c r="D128" s="164" t="s">
        <v>135</v>
      </c>
      <c r="E128" s="165" t="s">
        <v>787</v>
      </c>
      <c r="F128" s="166" t="s">
        <v>788</v>
      </c>
      <c r="G128" s="167" t="s">
        <v>789</v>
      </c>
      <c r="H128" s="168">
        <v>1</v>
      </c>
      <c r="I128" s="169"/>
      <c r="J128" s="168">
        <f>ROUND(I128*H128,3)</f>
        <v>0</v>
      </c>
      <c r="K128" s="170"/>
      <c r="L128" s="30"/>
      <c r="M128" s="171" t="s">
        <v>1</v>
      </c>
      <c r="N128" s="172" t="s">
        <v>41</v>
      </c>
      <c r="O128" s="55"/>
      <c r="P128" s="173">
        <f>O128*H128</f>
        <v>0</v>
      </c>
      <c r="Q128" s="173">
        <v>0</v>
      </c>
      <c r="R128" s="173">
        <f>Q128*H128</f>
        <v>0</v>
      </c>
      <c r="S128" s="173">
        <v>0</v>
      </c>
      <c r="T128" s="174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75" t="s">
        <v>139</v>
      </c>
      <c r="AT128" s="175" t="s">
        <v>135</v>
      </c>
      <c r="AU128" s="175" t="s">
        <v>88</v>
      </c>
      <c r="AY128" s="14" t="s">
        <v>132</v>
      </c>
      <c r="BE128" s="176">
        <f>IF(N128="základná",J128,0)</f>
        <v>0</v>
      </c>
      <c r="BF128" s="176">
        <f>IF(N128="znížená",J128,0)</f>
        <v>0</v>
      </c>
      <c r="BG128" s="176">
        <f>IF(N128="zákl. prenesená",J128,0)</f>
        <v>0</v>
      </c>
      <c r="BH128" s="176">
        <f>IF(N128="zníž. prenesená",J128,0)</f>
        <v>0</v>
      </c>
      <c r="BI128" s="176">
        <f>IF(N128="nulová",J128,0)</f>
        <v>0</v>
      </c>
      <c r="BJ128" s="14" t="s">
        <v>88</v>
      </c>
      <c r="BK128" s="177">
        <f>ROUND(I128*H128,3)</f>
        <v>0</v>
      </c>
      <c r="BL128" s="14" t="s">
        <v>139</v>
      </c>
      <c r="BM128" s="175" t="s">
        <v>88</v>
      </c>
    </row>
    <row r="129" spans="1:65" s="2" customFormat="1" ht="33" customHeight="1">
      <c r="A129" s="29"/>
      <c r="B129" s="163"/>
      <c r="C129" s="164" t="s">
        <v>88</v>
      </c>
      <c r="D129" s="164" t="s">
        <v>135</v>
      </c>
      <c r="E129" s="165" t="s">
        <v>790</v>
      </c>
      <c r="F129" s="166" t="s">
        <v>791</v>
      </c>
      <c r="G129" s="167" t="s">
        <v>138</v>
      </c>
      <c r="H129" s="168">
        <v>300</v>
      </c>
      <c r="I129" s="169"/>
      <c r="J129" s="168">
        <f>ROUND(I129*H129,3)</f>
        <v>0</v>
      </c>
      <c r="K129" s="170"/>
      <c r="L129" s="30"/>
      <c r="M129" s="171" t="s">
        <v>1</v>
      </c>
      <c r="N129" s="172" t="s">
        <v>41</v>
      </c>
      <c r="O129" s="55"/>
      <c r="P129" s="173">
        <f>O129*H129</f>
        <v>0</v>
      </c>
      <c r="Q129" s="173">
        <v>0</v>
      </c>
      <c r="R129" s="173">
        <f>Q129*H129</f>
        <v>0</v>
      </c>
      <c r="S129" s="173">
        <v>0</v>
      </c>
      <c r="T129" s="174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75" t="s">
        <v>139</v>
      </c>
      <c r="AT129" s="175" t="s">
        <v>135</v>
      </c>
      <c r="AU129" s="175" t="s">
        <v>88</v>
      </c>
      <c r="AY129" s="14" t="s">
        <v>132</v>
      </c>
      <c r="BE129" s="176">
        <f>IF(N129="základná",J129,0)</f>
        <v>0</v>
      </c>
      <c r="BF129" s="176">
        <f>IF(N129="znížená",J129,0)</f>
        <v>0</v>
      </c>
      <c r="BG129" s="176">
        <f>IF(N129="zákl. prenesená",J129,0)</f>
        <v>0</v>
      </c>
      <c r="BH129" s="176">
        <f>IF(N129="zníž. prenesená",J129,0)</f>
        <v>0</v>
      </c>
      <c r="BI129" s="176">
        <f>IF(N129="nulová",J129,0)</f>
        <v>0</v>
      </c>
      <c r="BJ129" s="14" t="s">
        <v>88</v>
      </c>
      <c r="BK129" s="177">
        <f>ROUND(I129*H129,3)</f>
        <v>0</v>
      </c>
      <c r="BL129" s="14" t="s">
        <v>139</v>
      </c>
      <c r="BM129" s="175" t="s">
        <v>139</v>
      </c>
    </row>
    <row r="130" spans="1:65" s="12" customFormat="1" ht="25.9" customHeight="1">
      <c r="B130" s="150"/>
      <c r="D130" s="151" t="s">
        <v>74</v>
      </c>
      <c r="E130" s="152" t="s">
        <v>395</v>
      </c>
      <c r="F130" s="152" t="s">
        <v>792</v>
      </c>
      <c r="I130" s="153"/>
      <c r="J130" s="154">
        <f>BK130</f>
        <v>0</v>
      </c>
      <c r="L130" s="150"/>
      <c r="M130" s="155"/>
      <c r="N130" s="156"/>
      <c r="O130" s="156"/>
      <c r="P130" s="157">
        <f>P131</f>
        <v>0</v>
      </c>
      <c r="Q130" s="156"/>
      <c r="R130" s="157">
        <f>R131</f>
        <v>0.78239000000000003</v>
      </c>
      <c r="S130" s="156"/>
      <c r="T130" s="158">
        <f>T131</f>
        <v>0</v>
      </c>
      <c r="AR130" s="151" t="s">
        <v>145</v>
      </c>
      <c r="AT130" s="159" t="s">
        <v>74</v>
      </c>
      <c r="AU130" s="159" t="s">
        <v>75</v>
      </c>
      <c r="AY130" s="151" t="s">
        <v>132</v>
      </c>
      <c r="BK130" s="160">
        <f>BK131</f>
        <v>0</v>
      </c>
    </row>
    <row r="131" spans="1:65" s="12" customFormat="1" ht="22.9" customHeight="1">
      <c r="B131" s="150"/>
      <c r="D131" s="151" t="s">
        <v>74</v>
      </c>
      <c r="E131" s="161" t="s">
        <v>751</v>
      </c>
      <c r="F131" s="161" t="s">
        <v>793</v>
      </c>
      <c r="I131" s="153"/>
      <c r="J131" s="162">
        <f>BK131</f>
        <v>0</v>
      </c>
      <c r="L131" s="150"/>
      <c r="M131" s="155"/>
      <c r="N131" s="156"/>
      <c r="O131" s="156"/>
      <c r="P131" s="157">
        <f>SUM(P132:P184)</f>
        <v>0</v>
      </c>
      <c r="Q131" s="156"/>
      <c r="R131" s="157">
        <f>SUM(R132:R184)</f>
        <v>0.78239000000000003</v>
      </c>
      <c r="S131" s="156"/>
      <c r="T131" s="158">
        <f>SUM(T132:T184)</f>
        <v>0</v>
      </c>
      <c r="AR131" s="151" t="s">
        <v>145</v>
      </c>
      <c r="AT131" s="159" t="s">
        <v>74</v>
      </c>
      <c r="AU131" s="159" t="s">
        <v>82</v>
      </c>
      <c r="AY131" s="151" t="s">
        <v>132</v>
      </c>
      <c r="BK131" s="160">
        <f>SUM(BK132:BK184)</f>
        <v>0</v>
      </c>
    </row>
    <row r="132" spans="1:65" s="2" customFormat="1" ht="16.5" customHeight="1">
      <c r="A132" s="29"/>
      <c r="B132" s="163"/>
      <c r="C132" s="164" t="s">
        <v>145</v>
      </c>
      <c r="D132" s="164" t="s">
        <v>135</v>
      </c>
      <c r="E132" s="165" t="s">
        <v>794</v>
      </c>
      <c r="F132" s="166" t="s">
        <v>795</v>
      </c>
      <c r="G132" s="167" t="s">
        <v>155</v>
      </c>
      <c r="H132" s="168">
        <v>93</v>
      </c>
      <c r="I132" s="169"/>
      <c r="J132" s="168">
        <f t="shared" ref="J132:J163" si="0">ROUND(I132*H132,3)</f>
        <v>0</v>
      </c>
      <c r="K132" s="170"/>
      <c r="L132" s="30"/>
      <c r="M132" s="171" t="s">
        <v>1</v>
      </c>
      <c r="N132" s="172" t="s">
        <v>41</v>
      </c>
      <c r="O132" s="55"/>
      <c r="P132" s="173">
        <f t="shared" ref="P132:P163" si="1">O132*H132</f>
        <v>0</v>
      </c>
      <c r="Q132" s="173">
        <v>0</v>
      </c>
      <c r="R132" s="173">
        <f t="shared" ref="R132:R163" si="2">Q132*H132</f>
        <v>0</v>
      </c>
      <c r="S132" s="173">
        <v>0</v>
      </c>
      <c r="T132" s="174">
        <f t="shared" ref="T132:T163" si="3"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5" t="s">
        <v>560</v>
      </c>
      <c r="AT132" s="175" t="s">
        <v>135</v>
      </c>
      <c r="AU132" s="175" t="s">
        <v>88</v>
      </c>
      <c r="AY132" s="14" t="s">
        <v>132</v>
      </c>
      <c r="BE132" s="176">
        <f t="shared" ref="BE132:BE163" si="4">IF(N132="základná",J132,0)</f>
        <v>0</v>
      </c>
      <c r="BF132" s="176">
        <f t="shared" ref="BF132:BF163" si="5">IF(N132="znížená",J132,0)</f>
        <v>0</v>
      </c>
      <c r="BG132" s="176">
        <f t="shared" ref="BG132:BG163" si="6">IF(N132="zákl. prenesená",J132,0)</f>
        <v>0</v>
      </c>
      <c r="BH132" s="176">
        <f t="shared" ref="BH132:BH163" si="7">IF(N132="zníž. prenesená",J132,0)</f>
        <v>0</v>
      </c>
      <c r="BI132" s="176">
        <f t="shared" ref="BI132:BI163" si="8">IF(N132="nulová",J132,0)</f>
        <v>0</v>
      </c>
      <c r="BJ132" s="14" t="s">
        <v>88</v>
      </c>
      <c r="BK132" s="177">
        <f t="shared" ref="BK132:BK163" si="9">ROUND(I132*H132,3)</f>
        <v>0</v>
      </c>
      <c r="BL132" s="14" t="s">
        <v>560</v>
      </c>
      <c r="BM132" s="175" t="s">
        <v>157</v>
      </c>
    </row>
    <row r="133" spans="1:65" s="2" customFormat="1" ht="21.75" customHeight="1">
      <c r="A133" s="29"/>
      <c r="B133" s="163"/>
      <c r="C133" s="183" t="s">
        <v>139</v>
      </c>
      <c r="D133" s="183" t="s">
        <v>395</v>
      </c>
      <c r="E133" s="184" t="s">
        <v>796</v>
      </c>
      <c r="F133" s="185" t="s">
        <v>797</v>
      </c>
      <c r="G133" s="186" t="s">
        <v>155</v>
      </c>
      <c r="H133" s="187">
        <v>93</v>
      </c>
      <c r="I133" s="188"/>
      <c r="J133" s="187">
        <f t="shared" si="0"/>
        <v>0</v>
      </c>
      <c r="K133" s="189"/>
      <c r="L133" s="190"/>
      <c r="M133" s="191" t="s">
        <v>1</v>
      </c>
      <c r="N133" s="192" t="s">
        <v>41</v>
      </c>
      <c r="O133" s="55"/>
      <c r="P133" s="173">
        <f t="shared" si="1"/>
        <v>0</v>
      </c>
      <c r="Q133" s="173">
        <v>3.0000000000000001E-5</v>
      </c>
      <c r="R133" s="173">
        <f t="shared" si="2"/>
        <v>2.7899999999999999E-3</v>
      </c>
      <c r="S133" s="173">
        <v>0</v>
      </c>
      <c r="T133" s="174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5" t="s">
        <v>798</v>
      </c>
      <c r="AT133" s="175" t="s">
        <v>395</v>
      </c>
      <c r="AU133" s="175" t="s">
        <v>88</v>
      </c>
      <c r="AY133" s="14" t="s">
        <v>132</v>
      </c>
      <c r="BE133" s="176">
        <f t="shared" si="4"/>
        <v>0</v>
      </c>
      <c r="BF133" s="176">
        <f t="shared" si="5"/>
        <v>0</v>
      </c>
      <c r="BG133" s="176">
        <f t="shared" si="6"/>
        <v>0</v>
      </c>
      <c r="BH133" s="176">
        <f t="shared" si="7"/>
        <v>0</v>
      </c>
      <c r="BI133" s="176">
        <f t="shared" si="8"/>
        <v>0</v>
      </c>
      <c r="BJ133" s="14" t="s">
        <v>88</v>
      </c>
      <c r="BK133" s="177">
        <f t="shared" si="9"/>
        <v>0</v>
      </c>
      <c r="BL133" s="14" t="s">
        <v>560</v>
      </c>
      <c r="BM133" s="175" t="s">
        <v>165</v>
      </c>
    </row>
    <row r="134" spans="1:65" s="2" customFormat="1" ht="21.75" customHeight="1">
      <c r="A134" s="29"/>
      <c r="B134" s="163"/>
      <c r="C134" s="164" t="s">
        <v>152</v>
      </c>
      <c r="D134" s="164" t="s">
        <v>135</v>
      </c>
      <c r="E134" s="165" t="s">
        <v>799</v>
      </c>
      <c r="F134" s="166" t="s">
        <v>800</v>
      </c>
      <c r="G134" s="167" t="s">
        <v>155</v>
      </c>
      <c r="H134" s="168">
        <v>125</v>
      </c>
      <c r="I134" s="169"/>
      <c r="J134" s="168">
        <f t="shared" si="0"/>
        <v>0</v>
      </c>
      <c r="K134" s="170"/>
      <c r="L134" s="30"/>
      <c r="M134" s="171" t="s">
        <v>1</v>
      </c>
      <c r="N134" s="172" t="s">
        <v>41</v>
      </c>
      <c r="O134" s="55"/>
      <c r="P134" s="173">
        <f t="shared" si="1"/>
        <v>0</v>
      </c>
      <c r="Q134" s="173">
        <v>0</v>
      </c>
      <c r="R134" s="173">
        <f t="shared" si="2"/>
        <v>0</v>
      </c>
      <c r="S134" s="173">
        <v>0</v>
      </c>
      <c r="T134" s="174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5" t="s">
        <v>560</v>
      </c>
      <c r="AT134" s="175" t="s">
        <v>135</v>
      </c>
      <c r="AU134" s="175" t="s">
        <v>88</v>
      </c>
      <c r="AY134" s="14" t="s">
        <v>132</v>
      </c>
      <c r="BE134" s="176">
        <f t="shared" si="4"/>
        <v>0</v>
      </c>
      <c r="BF134" s="176">
        <f t="shared" si="5"/>
        <v>0</v>
      </c>
      <c r="BG134" s="176">
        <f t="shared" si="6"/>
        <v>0</v>
      </c>
      <c r="BH134" s="176">
        <f t="shared" si="7"/>
        <v>0</v>
      </c>
      <c r="BI134" s="176">
        <f t="shared" si="8"/>
        <v>0</v>
      </c>
      <c r="BJ134" s="14" t="s">
        <v>88</v>
      </c>
      <c r="BK134" s="177">
        <f t="shared" si="9"/>
        <v>0</v>
      </c>
      <c r="BL134" s="14" t="s">
        <v>560</v>
      </c>
      <c r="BM134" s="175" t="s">
        <v>172</v>
      </c>
    </row>
    <row r="135" spans="1:65" s="2" customFormat="1" ht="21.75" customHeight="1">
      <c r="A135" s="29"/>
      <c r="B135" s="163"/>
      <c r="C135" s="183" t="s">
        <v>157</v>
      </c>
      <c r="D135" s="183" t="s">
        <v>395</v>
      </c>
      <c r="E135" s="184" t="s">
        <v>801</v>
      </c>
      <c r="F135" s="185" t="s">
        <v>802</v>
      </c>
      <c r="G135" s="186" t="s">
        <v>155</v>
      </c>
      <c r="H135" s="187">
        <v>125</v>
      </c>
      <c r="I135" s="188"/>
      <c r="J135" s="187">
        <f t="shared" si="0"/>
        <v>0</v>
      </c>
      <c r="K135" s="189"/>
      <c r="L135" s="190"/>
      <c r="M135" s="191" t="s">
        <v>1</v>
      </c>
      <c r="N135" s="192" t="s">
        <v>41</v>
      </c>
      <c r="O135" s="55"/>
      <c r="P135" s="173">
        <f t="shared" si="1"/>
        <v>0</v>
      </c>
      <c r="Q135" s="173">
        <v>1E-4</v>
      </c>
      <c r="R135" s="173">
        <f t="shared" si="2"/>
        <v>1.2500000000000001E-2</v>
      </c>
      <c r="S135" s="173">
        <v>0</v>
      </c>
      <c r="T135" s="174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5" t="s">
        <v>798</v>
      </c>
      <c r="AT135" s="175" t="s">
        <v>395</v>
      </c>
      <c r="AU135" s="175" t="s">
        <v>88</v>
      </c>
      <c r="AY135" s="14" t="s">
        <v>132</v>
      </c>
      <c r="BE135" s="176">
        <f t="shared" si="4"/>
        <v>0</v>
      </c>
      <c r="BF135" s="176">
        <f t="shared" si="5"/>
        <v>0</v>
      </c>
      <c r="BG135" s="176">
        <f t="shared" si="6"/>
        <v>0</v>
      </c>
      <c r="BH135" s="176">
        <f t="shared" si="7"/>
        <v>0</v>
      </c>
      <c r="BI135" s="176">
        <f t="shared" si="8"/>
        <v>0</v>
      </c>
      <c r="BJ135" s="14" t="s">
        <v>88</v>
      </c>
      <c r="BK135" s="177">
        <f t="shared" si="9"/>
        <v>0</v>
      </c>
      <c r="BL135" s="14" t="s">
        <v>560</v>
      </c>
      <c r="BM135" s="175" t="s">
        <v>180</v>
      </c>
    </row>
    <row r="136" spans="1:65" s="2" customFormat="1" ht="21.75" customHeight="1">
      <c r="A136" s="29"/>
      <c r="B136" s="163"/>
      <c r="C136" s="164" t="s">
        <v>161</v>
      </c>
      <c r="D136" s="164" t="s">
        <v>135</v>
      </c>
      <c r="E136" s="165" t="s">
        <v>803</v>
      </c>
      <c r="F136" s="166" t="s">
        <v>804</v>
      </c>
      <c r="G136" s="167" t="s">
        <v>155</v>
      </c>
      <c r="H136" s="168">
        <v>7</v>
      </c>
      <c r="I136" s="169"/>
      <c r="J136" s="168">
        <f t="shared" si="0"/>
        <v>0</v>
      </c>
      <c r="K136" s="170"/>
      <c r="L136" s="30"/>
      <c r="M136" s="171" t="s">
        <v>1</v>
      </c>
      <c r="N136" s="172" t="s">
        <v>41</v>
      </c>
      <c r="O136" s="55"/>
      <c r="P136" s="173">
        <f t="shared" si="1"/>
        <v>0</v>
      </c>
      <c r="Q136" s="173">
        <v>0</v>
      </c>
      <c r="R136" s="173">
        <f t="shared" si="2"/>
        <v>0</v>
      </c>
      <c r="S136" s="173">
        <v>0</v>
      </c>
      <c r="T136" s="174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5" t="s">
        <v>560</v>
      </c>
      <c r="AT136" s="175" t="s">
        <v>135</v>
      </c>
      <c r="AU136" s="175" t="s">
        <v>88</v>
      </c>
      <c r="AY136" s="14" t="s">
        <v>132</v>
      </c>
      <c r="BE136" s="176">
        <f t="shared" si="4"/>
        <v>0</v>
      </c>
      <c r="BF136" s="176">
        <f t="shared" si="5"/>
        <v>0</v>
      </c>
      <c r="BG136" s="176">
        <f t="shared" si="6"/>
        <v>0</v>
      </c>
      <c r="BH136" s="176">
        <f t="shared" si="7"/>
        <v>0</v>
      </c>
      <c r="BI136" s="176">
        <f t="shared" si="8"/>
        <v>0</v>
      </c>
      <c r="BJ136" s="14" t="s">
        <v>88</v>
      </c>
      <c r="BK136" s="177">
        <f t="shared" si="9"/>
        <v>0</v>
      </c>
      <c r="BL136" s="14" t="s">
        <v>560</v>
      </c>
      <c r="BM136" s="175" t="s">
        <v>188</v>
      </c>
    </row>
    <row r="137" spans="1:65" s="2" customFormat="1" ht="16.5" customHeight="1">
      <c r="A137" s="29"/>
      <c r="B137" s="163"/>
      <c r="C137" s="183" t="s">
        <v>165</v>
      </c>
      <c r="D137" s="183" t="s">
        <v>395</v>
      </c>
      <c r="E137" s="184" t="s">
        <v>805</v>
      </c>
      <c r="F137" s="185" t="s">
        <v>806</v>
      </c>
      <c r="G137" s="186" t="s">
        <v>155</v>
      </c>
      <c r="H137" s="187">
        <v>7</v>
      </c>
      <c r="I137" s="188"/>
      <c r="J137" s="187">
        <f t="shared" si="0"/>
        <v>0</v>
      </c>
      <c r="K137" s="189"/>
      <c r="L137" s="190"/>
      <c r="M137" s="191" t="s">
        <v>1</v>
      </c>
      <c r="N137" s="192" t="s">
        <v>41</v>
      </c>
      <c r="O137" s="55"/>
      <c r="P137" s="173">
        <f t="shared" si="1"/>
        <v>0</v>
      </c>
      <c r="Q137" s="173">
        <v>8.0000000000000007E-5</v>
      </c>
      <c r="R137" s="173">
        <f t="shared" si="2"/>
        <v>5.6000000000000006E-4</v>
      </c>
      <c r="S137" s="173">
        <v>0</v>
      </c>
      <c r="T137" s="174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5" t="s">
        <v>798</v>
      </c>
      <c r="AT137" s="175" t="s">
        <v>395</v>
      </c>
      <c r="AU137" s="175" t="s">
        <v>88</v>
      </c>
      <c r="AY137" s="14" t="s">
        <v>132</v>
      </c>
      <c r="BE137" s="176">
        <f t="shared" si="4"/>
        <v>0</v>
      </c>
      <c r="BF137" s="176">
        <f t="shared" si="5"/>
        <v>0</v>
      </c>
      <c r="BG137" s="176">
        <f t="shared" si="6"/>
        <v>0</v>
      </c>
      <c r="BH137" s="176">
        <f t="shared" si="7"/>
        <v>0</v>
      </c>
      <c r="BI137" s="176">
        <f t="shared" si="8"/>
        <v>0</v>
      </c>
      <c r="BJ137" s="14" t="s">
        <v>88</v>
      </c>
      <c r="BK137" s="177">
        <f t="shared" si="9"/>
        <v>0</v>
      </c>
      <c r="BL137" s="14" t="s">
        <v>560</v>
      </c>
      <c r="BM137" s="175" t="s">
        <v>196</v>
      </c>
    </row>
    <row r="138" spans="1:65" s="2" customFormat="1" ht="16.5" customHeight="1">
      <c r="A138" s="29"/>
      <c r="B138" s="163"/>
      <c r="C138" s="183" t="s">
        <v>133</v>
      </c>
      <c r="D138" s="183" t="s">
        <v>395</v>
      </c>
      <c r="E138" s="184" t="s">
        <v>807</v>
      </c>
      <c r="F138" s="185" t="s">
        <v>808</v>
      </c>
      <c r="G138" s="186" t="s">
        <v>155</v>
      </c>
      <c r="H138" s="187">
        <v>7</v>
      </c>
      <c r="I138" s="188"/>
      <c r="J138" s="187">
        <f t="shared" si="0"/>
        <v>0</v>
      </c>
      <c r="K138" s="189"/>
      <c r="L138" s="190"/>
      <c r="M138" s="191" t="s">
        <v>1</v>
      </c>
      <c r="N138" s="192" t="s">
        <v>41</v>
      </c>
      <c r="O138" s="55"/>
      <c r="P138" s="173">
        <f t="shared" si="1"/>
        <v>0</v>
      </c>
      <c r="Q138" s="173">
        <v>2.0000000000000002E-5</v>
      </c>
      <c r="R138" s="173">
        <f t="shared" si="2"/>
        <v>1.4000000000000001E-4</v>
      </c>
      <c r="S138" s="173">
        <v>0</v>
      </c>
      <c r="T138" s="174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5" t="s">
        <v>798</v>
      </c>
      <c r="AT138" s="175" t="s">
        <v>395</v>
      </c>
      <c r="AU138" s="175" t="s">
        <v>88</v>
      </c>
      <c r="AY138" s="14" t="s">
        <v>132</v>
      </c>
      <c r="BE138" s="176">
        <f t="shared" si="4"/>
        <v>0</v>
      </c>
      <c r="BF138" s="176">
        <f t="shared" si="5"/>
        <v>0</v>
      </c>
      <c r="BG138" s="176">
        <f t="shared" si="6"/>
        <v>0</v>
      </c>
      <c r="BH138" s="176">
        <f t="shared" si="7"/>
        <v>0</v>
      </c>
      <c r="BI138" s="176">
        <f t="shared" si="8"/>
        <v>0</v>
      </c>
      <c r="BJ138" s="14" t="s">
        <v>88</v>
      </c>
      <c r="BK138" s="177">
        <f t="shared" si="9"/>
        <v>0</v>
      </c>
      <c r="BL138" s="14" t="s">
        <v>560</v>
      </c>
      <c r="BM138" s="175" t="s">
        <v>204</v>
      </c>
    </row>
    <row r="139" spans="1:65" s="2" customFormat="1" ht="16.5" customHeight="1">
      <c r="A139" s="29"/>
      <c r="B139" s="163"/>
      <c r="C139" s="183" t="s">
        <v>172</v>
      </c>
      <c r="D139" s="183" t="s">
        <v>395</v>
      </c>
      <c r="E139" s="184" t="s">
        <v>809</v>
      </c>
      <c r="F139" s="185" t="s">
        <v>810</v>
      </c>
      <c r="G139" s="186" t="s">
        <v>155</v>
      </c>
      <c r="H139" s="187">
        <v>7</v>
      </c>
      <c r="I139" s="188"/>
      <c r="J139" s="187">
        <f t="shared" si="0"/>
        <v>0</v>
      </c>
      <c r="K139" s="189"/>
      <c r="L139" s="190"/>
      <c r="M139" s="191" t="s">
        <v>1</v>
      </c>
      <c r="N139" s="192" t="s">
        <v>41</v>
      </c>
      <c r="O139" s="55"/>
      <c r="P139" s="173">
        <f t="shared" si="1"/>
        <v>0</v>
      </c>
      <c r="Q139" s="173">
        <v>1.0000000000000001E-5</v>
      </c>
      <c r="R139" s="173">
        <f t="shared" si="2"/>
        <v>7.0000000000000007E-5</v>
      </c>
      <c r="S139" s="173">
        <v>0</v>
      </c>
      <c r="T139" s="174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5" t="s">
        <v>798</v>
      </c>
      <c r="AT139" s="175" t="s">
        <v>395</v>
      </c>
      <c r="AU139" s="175" t="s">
        <v>88</v>
      </c>
      <c r="AY139" s="14" t="s">
        <v>132</v>
      </c>
      <c r="BE139" s="176">
        <f t="shared" si="4"/>
        <v>0</v>
      </c>
      <c r="BF139" s="176">
        <f t="shared" si="5"/>
        <v>0</v>
      </c>
      <c r="BG139" s="176">
        <f t="shared" si="6"/>
        <v>0</v>
      </c>
      <c r="BH139" s="176">
        <f t="shared" si="7"/>
        <v>0</v>
      </c>
      <c r="BI139" s="176">
        <f t="shared" si="8"/>
        <v>0</v>
      </c>
      <c r="BJ139" s="14" t="s">
        <v>88</v>
      </c>
      <c r="BK139" s="177">
        <f t="shared" si="9"/>
        <v>0</v>
      </c>
      <c r="BL139" s="14" t="s">
        <v>560</v>
      </c>
      <c r="BM139" s="175" t="s">
        <v>7</v>
      </c>
    </row>
    <row r="140" spans="1:65" s="2" customFormat="1" ht="21.75" customHeight="1">
      <c r="A140" s="29"/>
      <c r="B140" s="163"/>
      <c r="C140" s="164" t="s">
        <v>176</v>
      </c>
      <c r="D140" s="164" t="s">
        <v>135</v>
      </c>
      <c r="E140" s="165" t="s">
        <v>811</v>
      </c>
      <c r="F140" s="166" t="s">
        <v>812</v>
      </c>
      <c r="G140" s="167" t="s">
        <v>155</v>
      </c>
      <c r="H140" s="168">
        <v>10</v>
      </c>
      <c r="I140" s="169"/>
      <c r="J140" s="168">
        <f t="shared" si="0"/>
        <v>0</v>
      </c>
      <c r="K140" s="170"/>
      <c r="L140" s="30"/>
      <c r="M140" s="171" t="s">
        <v>1</v>
      </c>
      <c r="N140" s="172" t="s">
        <v>41</v>
      </c>
      <c r="O140" s="55"/>
      <c r="P140" s="173">
        <f t="shared" si="1"/>
        <v>0</v>
      </c>
      <c r="Q140" s="173">
        <v>0</v>
      </c>
      <c r="R140" s="173">
        <f t="shared" si="2"/>
        <v>0</v>
      </c>
      <c r="S140" s="173">
        <v>0</v>
      </c>
      <c r="T140" s="174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5" t="s">
        <v>560</v>
      </c>
      <c r="AT140" s="175" t="s">
        <v>135</v>
      </c>
      <c r="AU140" s="175" t="s">
        <v>88</v>
      </c>
      <c r="AY140" s="14" t="s">
        <v>132</v>
      </c>
      <c r="BE140" s="176">
        <f t="shared" si="4"/>
        <v>0</v>
      </c>
      <c r="BF140" s="176">
        <f t="shared" si="5"/>
        <v>0</v>
      </c>
      <c r="BG140" s="176">
        <f t="shared" si="6"/>
        <v>0</v>
      </c>
      <c r="BH140" s="176">
        <f t="shared" si="7"/>
        <v>0</v>
      </c>
      <c r="BI140" s="176">
        <f t="shared" si="8"/>
        <v>0</v>
      </c>
      <c r="BJ140" s="14" t="s">
        <v>88</v>
      </c>
      <c r="BK140" s="177">
        <f t="shared" si="9"/>
        <v>0</v>
      </c>
      <c r="BL140" s="14" t="s">
        <v>560</v>
      </c>
      <c r="BM140" s="175" t="s">
        <v>220</v>
      </c>
    </row>
    <row r="141" spans="1:65" s="2" customFormat="1" ht="16.5" customHeight="1">
      <c r="A141" s="29"/>
      <c r="B141" s="163"/>
      <c r="C141" s="183" t="s">
        <v>180</v>
      </c>
      <c r="D141" s="183" t="s">
        <v>395</v>
      </c>
      <c r="E141" s="184" t="s">
        <v>813</v>
      </c>
      <c r="F141" s="185" t="s">
        <v>814</v>
      </c>
      <c r="G141" s="186" t="s">
        <v>155</v>
      </c>
      <c r="H141" s="187">
        <v>10</v>
      </c>
      <c r="I141" s="188"/>
      <c r="J141" s="187">
        <f t="shared" si="0"/>
        <v>0</v>
      </c>
      <c r="K141" s="189"/>
      <c r="L141" s="190"/>
      <c r="M141" s="191" t="s">
        <v>1</v>
      </c>
      <c r="N141" s="192" t="s">
        <v>41</v>
      </c>
      <c r="O141" s="55"/>
      <c r="P141" s="173">
        <f t="shared" si="1"/>
        <v>0</v>
      </c>
      <c r="Q141" s="173">
        <v>0</v>
      </c>
      <c r="R141" s="173">
        <f t="shared" si="2"/>
        <v>0</v>
      </c>
      <c r="S141" s="173">
        <v>0</v>
      </c>
      <c r="T141" s="174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5" t="s">
        <v>798</v>
      </c>
      <c r="AT141" s="175" t="s">
        <v>395</v>
      </c>
      <c r="AU141" s="175" t="s">
        <v>88</v>
      </c>
      <c r="AY141" s="14" t="s">
        <v>132</v>
      </c>
      <c r="BE141" s="176">
        <f t="shared" si="4"/>
        <v>0</v>
      </c>
      <c r="BF141" s="176">
        <f t="shared" si="5"/>
        <v>0</v>
      </c>
      <c r="BG141" s="176">
        <f t="shared" si="6"/>
        <v>0</v>
      </c>
      <c r="BH141" s="176">
        <f t="shared" si="7"/>
        <v>0</v>
      </c>
      <c r="BI141" s="176">
        <f t="shared" si="8"/>
        <v>0</v>
      </c>
      <c r="BJ141" s="14" t="s">
        <v>88</v>
      </c>
      <c r="BK141" s="177">
        <f t="shared" si="9"/>
        <v>0</v>
      </c>
      <c r="BL141" s="14" t="s">
        <v>560</v>
      </c>
      <c r="BM141" s="175" t="s">
        <v>228</v>
      </c>
    </row>
    <row r="142" spans="1:65" s="2" customFormat="1" ht="16.5" customHeight="1">
      <c r="A142" s="29"/>
      <c r="B142" s="163"/>
      <c r="C142" s="183" t="s">
        <v>184</v>
      </c>
      <c r="D142" s="183" t="s">
        <v>395</v>
      </c>
      <c r="E142" s="184" t="s">
        <v>815</v>
      </c>
      <c r="F142" s="185" t="s">
        <v>816</v>
      </c>
      <c r="G142" s="186" t="s">
        <v>155</v>
      </c>
      <c r="H142" s="187">
        <v>10</v>
      </c>
      <c r="I142" s="188"/>
      <c r="J142" s="187">
        <f t="shared" si="0"/>
        <v>0</v>
      </c>
      <c r="K142" s="189"/>
      <c r="L142" s="190"/>
      <c r="M142" s="191" t="s">
        <v>1</v>
      </c>
      <c r="N142" s="192" t="s">
        <v>41</v>
      </c>
      <c r="O142" s="55"/>
      <c r="P142" s="173">
        <f t="shared" si="1"/>
        <v>0</v>
      </c>
      <c r="Q142" s="173">
        <v>0</v>
      </c>
      <c r="R142" s="173">
        <f t="shared" si="2"/>
        <v>0</v>
      </c>
      <c r="S142" s="173">
        <v>0</v>
      </c>
      <c r="T142" s="174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5" t="s">
        <v>798</v>
      </c>
      <c r="AT142" s="175" t="s">
        <v>395</v>
      </c>
      <c r="AU142" s="175" t="s">
        <v>88</v>
      </c>
      <c r="AY142" s="14" t="s">
        <v>132</v>
      </c>
      <c r="BE142" s="176">
        <f t="shared" si="4"/>
        <v>0</v>
      </c>
      <c r="BF142" s="176">
        <f t="shared" si="5"/>
        <v>0</v>
      </c>
      <c r="BG142" s="176">
        <f t="shared" si="6"/>
        <v>0</v>
      </c>
      <c r="BH142" s="176">
        <f t="shared" si="7"/>
        <v>0</v>
      </c>
      <c r="BI142" s="176">
        <f t="shared" si="8"/>
        <v>0</v>
      </c>
      <c r="BJ142" s="14" t="s">
        <v>88</v>
      </c>
      <c r="BK142" s="177">
        <f t="shared" si="9"/>
        <v>0</v>
      </c>
      <c r="BL142" s="14" t="s">
        <v>560</v>
      </c>
      <c r="BM142" s="175" t="s">
        <v>236</v>
      </c>
    </row>
    <row r="143" spans="1:65" s="2" customFormat="1" ht="16.5" customHeight="1">
      <c r="A143" s="29"/>
      <c r="B143" s="163"/>
      <c r="C143" s="183" t="s">
        <v>188</v>
      </c>
      <c r="D143" s="183" t="s">
        <v>395</v>
      </c>
      <c r="E143" s="184" t="s">
        <v>817</v>
      </c>
      <c r="F143" s="185" t="s">
        <v>818</v>
      </c>
      <c r="G143" s="186" t="s">
        <v>155</v>
      </c>
      <c r="H143" s="187">
        <v>10</v>
      </c>
      <c r="I143" s="188"/>
      <c r="J143" s="187">
        <f t="shared" si="0"/>
        <v>0</v>
      </c>
      <c r="K143" s="189"/>
      <c r="L143" s="190"/>
      <c r="M143" s="191" t="s">
        <v>1</v>
      </c>
      <c r="N143" s="192" t="s">
        <v>41</v>
      </c>
      <c r="O143" s="55"/>
      <c r="P143" s="173">
        <f t="shared" si="1"/>
        <v>0</v>
      </c>
      <c r="Q143" s="173">
        <v>0</v>
      </c>
      <c r="R143" s="173">
        <f t="shared" si="2"/>
        <v>0</v>
      </c>
      <c r="S143" s="173">
        <v>0</v>
      </c>
      <c r="T143" s="174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5" t="s">
        <v>798</v>
      </c>
      <c r="AT143" s="175" t="s">
        <v>395</v>
      </c>
      <c r="AU143" s="175" t="s">
        <v>88</v>
      </c>
      <c r="AY143" s="14" t="s">
        <v>132</v>
      </c>
      <c r="BE143" s="176">
        <f t="shared" si="4"/>
        <v>0</v>
      </c>
      <c r="BF143" s="176">
        <f t="shared" si="5"/>
        <v>0</v>
      </c>
      <c r="BG143" s="176">
        <f t="shared" si="6"/>
        <v>0</v>
      </c>
      <c r="BH143" s="176">
        <f t="shared" si="7"/>
        <v>0</v>
      </c>
      <c r="BI143" s="176">
        <f t="shared" si="8"/>
        <v>0</v>
      </c>
      <c r="BJ143" s="14" t="s">
        <v>88</v>
      </c>
      <c r="BK143" s="177">
        <f t="shared" si="9"/>
        <v>0</v>
      </c>
      <c r="BL143" s="14" t="s">
        <v>560</v>
      </c>
      <c r="BM143" s="175" t="s">
        <v>248</v>
      </c>
    </row>
    <row r="144" spans="1:65" s="2" customFormat="1" ht="21.75" customHeight="1">
      <c r="A144" s="29"/>
      <c r="B144" s="163"/>
      <c r="C144" s="164" t="s">
        <v>192</v>
      </c>
      <c r="D144" s="164" t="s">
        <v>135</v>
      </c>
      <c r="E144" s="165" t="s">
        <v>819</v>
      </c>
      <c r="F144" s="166" t="s">
        <v>820</v>
      </c>
      <c r="G144" s="167" t="s">
        <v>155</v>
      </c>
      <c r="H144" s="168">
        <v>4</v>
      </c>
      <c r="I144" s="169"/>
      <c r="J144" s="168">
        <f t="shared" si="0"/>
        <v>0</v>
      </c>
      <c r="K144" s="170"/>
      <c r="L144" s="30"/>
      <c r="M144" s="171" t="s">
        <v>1</v>
      </c>
      <c r="N144" s="172" t="s">
        <v>41</v>
      </c>
      <c r="O144" s="55"/>
      <c r="P144" s="173">
        <f t="shared" si="1"/>
        <v>0</v>
      </c>
      <c r="Q144" s="173">
        <v>0</v>
      </c>
      <c r="R144" s="173">
        <f t="shared" si="2"/>
        <v>0</v>
      </c>
      <c r="S144" s="173">
        <v>0</v>
      </c>
      <c r="T144" s="174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5" t="s">
        <v>560</v>
      </c>
      <c r="AT144" s="175" t="s">
        <v>135</v>
      </c>
      <c r="AU144" s="175" t="s">
        <v>88</v>
      </c>
      <c r="AY144" s="14" t="s">
        <v>132</v>
      </c>
      <c r="BE144" s="176">
        <f t="shared" si="4"/>
        <v>0</v>
      </c>
      <c r="BF144" s="176">
        <f t="shared" si="5"/>
        <v>0</v>
      </c>
      <c r="BG144" s="176">
        <f t="shared" si="6"/>
        <v>0</v>
      </c>
      <c r="BH144" s="176">
        <f t="shared" si="7"/>
        <v>0</v>
      </c>
      <c r="BI144" s="176">
        <f t="shared" si="8"/>
        <v>0</v>
      </c>
      <c r="BJ144" s="14" t="s">
        <v>88</v>
      </c>
      <c r="BK144" s="177">
        <f t="shared" si="9"/>
        <v>0</v>
      </c>
      <c r="BL144" s="14" t="s">
        <v>560</v>
      </c>
      <c r="BM144" s="175" t="s">
        <v>257</v>
      </c>
    </row>
    <row r="145" spans="1:65" s="2" customFormat="1" ht="16.5" customHeight="1">
      <c r="A145" s="29"/>
      <c r="B145" s="163"/>
      <c r="C145" s="183" t="s">
        <v>196</v>
      </c>
      <c r="D145" s="183" t="s">
        <v>395</v>
      </c>
      <c r="E145" s="184" t="s">
        <v>821</v>
      </c>
      <c r="F145" s="185" t="s">
        <v>822</v>
      </c>
      <c r="G145" s="186" t="s">
        <v>155</v>
      </c>
      <c r="H145" s="187">
        <v>4</v>
      </c>
      <c r="I145" s="188"/>
      <c r="J145" s="187">
        <f t="shared" si="0"/>
        <v>0</v>
      </c>
      <c r="K145" s="189"/>
      <c r="L145" s="190"/>
      <c r="M145" s="191" t="s">
        <v>1</v>
      </c>
      <c r="N145" s="192" t="s">
        <v>41</v>
      </c>
      <c r="O145" s="55"/>
      <c r="P145" s="173">
        <f t="shared" si="1"/>
        <v>0</v>
      </c>
      <c r="Q145" s="173">
        <v>5.0000000000000002E-5</v>
      </c>
      <c r="R145" s="173">
        <f t="shared" si="2"/>
        <v>2.0000000000000001E-4</v>
      </c>
      <c r="S145" s="173">
        <v>0</v>
      </c>
      <c r="T145" s="174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5" t="s">
        <v>798</v>
      </c>
      <c r="AT145" s="175" t="s">
        <v>395</v>
      </c>
      <c r="AU145" s="175" t="s">
        <v>88</v>
      </c>
      <c r="AY145" s="14" t="s">
        <v>132</v>
      </c>
      <c r="BE145" s="176">
        <f t="shared" si="4"/>
        <v>0</v>
      </c>
      <c r="BF145" s="176">
        <f t="shared" si="5"/>
        <v>0</v>
      </c>
      <c r="BG145" s="176">
        <f t="shared" si="6"/>
        <v>0</v>
      </c>
      <c r="BH145" s="176">
        <f t="shared" si="7"/>
        <v>0</v>
      </c>
      <c r="BI145" s="176">
        <f t="shared" si="8"/>
        <v>0</v>
      </c>
      <c r="BJ145" s="14" t="s">
        <v>88</v>
      </c>
      <c r="BK145" s="177">
        <f t="shared" si="9"/>
        <v>0</v>
      </c>
      <c r="BL145" s="14" t="s">
        <v>560</v>
      </c>
      <c r="BM145" s="175" t="s">
        <v>265</v>
      </c>
    </row>
    <row r="146" spans="1:65" s="2" customFormat="1" ht="16.5" customHeight="1">
      <c r="A146" s="29"/>
      <c r="B146" s="163"/>
      <c r="C146" s="183" t="s">
        <v>200</v>
      </c>
      <c r="D146" s="183" t="s">
        <v>395</v>
      </c>
      <c r="E146" s="184" t="s">
        <v>823</v>
      </c>
      <c r="F146" s="185" t="s">
        <v>824</v>
      </c>
      <c r="G146" s="186" t="s">
        <v>155</v>
      </c>
      <c r="H146" s="187">
        <v>4</v>
      </c>
      <c r="I146" s="188"/>
      <c r="J146" s="187">
        <f t="shared" si="0"/>
        <v>0</v>
      </c>
      <c r="K146" s="189"/>
      <c r="L146" s="190"/>
      <c r="M146" s="191" t="s">
        <v>1</v>
      </c>
      <c r="N146" s="192" t="s">
        <v>41</v>
      </c>
      <c r="O146" s="55"/>
      <c r="P146" s="173">
        <f t="shared" si="1"/>
        <v>0</v>
      </c>
      <c r="Q146" s="173">
        <v>2.0000000000000002E-5</v>
      </c>
      <c r="R146" s="173">
        <f t="shared" si="2"/>
        <v>8.0000000000000007E-5</v>
      </c>
      <c r="S146" s="173">
        <v>0</v>
      </c>
      <c r="T146" s="174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5" t="s">
        <v>798</v>
      </c>
      <c r="AT146" s="175" t="s">
        <v>395</v>
      </c>
      <c r="AU146" s="175" t="s">
        <v>88</v>
      </c>
      <c r="AY146" s="14" t="s">
        <v>132</v>
      </c>
      <c r="BE146" s="176">
        <f t="shared" si="4"/>
        <v>0</v>
      </c>
      <c r="BF146" s="176">
        <f t="shared" si="5"/>
        <v>0</v>
      </c>
      <c r="BG146" s="176">
        <f t="shared" si="6"/>
        <v>0</v>
      </c>
      <c r="BH146" s="176">
        <f t="shared" si="7"/>
        <v>0</v>
      </c>
      <c r="BI146" s="176">
        <f t="shared" si="8"/>
        <v>0</v>
      </c>
      <c r="BJ146" s="14" t="s">
        <v>88</v>
      </c>
      <c r="BK146" s="177">
        <f t="shared" si="9"/>
        <v>0</v>
      </c>
      <c r="BL146" s="14" t="s">
        <v>560</v>
      </c>
      <c r="BM146" s="175" t="s">
        <v>273</v>
      </c>
    </row>
    <row r="147" spans="1:65" s="2" customFormat="1" ht="16.5" customHeight="1">
      <c r="A147" s="29"/>
      <c r="B147" s="163"/>
      <c r="C147" s="183" t="s">
        <v>204</v>
      </c>
      <c r="D147" s="183" t="s">
        <v>395</v>
      </c>
      <c r="E147" s="184" t="s">
        <v>809</v>
      </c>
      <c r="F147" s="185" t="s">
        <v>810</v>
      </c>
      <c r="G147" s="186" t="s">
        <v>155</v>
      </c>
      <c r="H147" s="187">
        <v>4</v>
      </c>
      <c r="I147" s="188"/>
      <c r="J147" s="187">
        <f t="shared" si="0"/>
        <v>0</v>
      </c>
      <c r="K147" s="189"/>
      <c r="L147" s="190"/>
      <c r="M147" s="191" t="s">
        <v>1</v>
      </c>
      <c r="N147" s="192" t="s">
        <v>41</v>
      </c>
      <c r="O147" s="55"/>
      <c r="P147" s="173">
        <f t="shared" si="1"/>
        <v>0</v>
      </c>
      <c r="Q147" s="173">
        <v>1.0000000000000001E-5</v>
      </c>
      <c r="R147" s="173">
        <f t="shared" si="2"/>
        <v>4.0000000000000003E-5</v>
      </c>
      <c r="S147" s="173">
        <v>0</v>
      </c>
      <c r="T147" s="174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5" t="s">
        <v>798</v>
      </c>
      <c r="AT147" s="175" t="s">
        <v>395</v>
      </c>
      <c r="AU147" s="175" t="s">
        <v>88</v>
      </c>
      <c r="AY147" s="14" t="s">
        <v>132</v>
      </c>
      <c r="BE147" s="176">
        <f t="shared" si="4"/>
        <v>0</v>
      </c>
      <c r="BF147" s="176">
        <f t="shared" si="5"/>
        <v>0</v>
      </c>
      <c r="BG147" s="176">
        <f t="shared" si="6"/>
        <v>0</v>
      </c>
      <c r="BH147" s="176">
        <f t="shared" si="7"/>
        <v>0</v>
      </c>
      <c r="BI147" s="176">
        <f t="shared" si="8"/>
        <v>0</v>
      </c>
      <c r="BJ147" s="14" t="s">
        <v>88</v>
      </c>
      <c r="BK147" s="177">
        <f t="shared" si="9"/>
        <v>0</v>
      </c>
      <c r="BL147" s="14" t="s">
        <v>560</v>
      </c>
      <c r="BM147" s="175" t="s">
        <v>283</v>
      </c>
    </row>
    <row r="148" spans="1:65" s="2" customFormat="1" ht="21.75" customHeight="1">
      <c r="A148" s="29"/>
      <c r="B148" s="163"/>
      <c r="C148" s="164" t="s">
        <v>208</v>
      </c>
      <c r="D148" s="164" t="s">
        <v>135</v>
      </c>
      <c r="E148" s="165" t="s">
        <v>825</v>
      </c>
      <c r="F148" s="166" t="s">
        <v>826</v>
      </c>
      <c r="G148" s="167" t="s">
        <v>155</v>
      </c>
      <c r="H148" s="168">
        <v>3</v>
      </c>
      <c r="I148" s="169"/>
      <c r="J148" s="168">
        <f t="shared" si="0"/>
        <v>0</v>
      </c>
      <c r="K148" s="170"/>
      <c r="L148" s="30"/>
      <c r="M148" s="171" t="s">
        <v>1</v>
      </c>
      <c r="N148" s="172" t="s">
        <v>41</v>
      </c>
      <c r="O148" s="55"/>
      <c r="P148" s="173">
        <f t="shared" si="1"/>
        <v>0</v>
      </c>
      <c r="Q148" s="173">
        <v>0</v>
      </c>
      <c r="R148" s="173">
        <f t="shared" si="2"/>
        <v>0</v>
      </c>
      <c r="S148" s="173">
        <v>0</v>
      </c>
      <c r="T148" s="174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5" t="s">
        <v>560</v>
      </c>
      <c r="AT148" s="175" t="s">
        <v>135</v>
      </c>
      <c r="AU148" s="175" t="s">
        <v>88</v>
      </c>
      <c r="AY148" s="14" t="s">
        <v>132</v>
      </c>
      <c r="BE148" s="176">
        <f t="shared" si="4"/>
        <v>0</v>
      </c>
      <c r="BF148" s="176">
        <f t="shared" si="5"/>
        <v>0</v>
      </c>
      <c r="BG148" s="176">
        <f t="shared" si="6"/>
        <v>0</v>
      </c>
      <c r="BH148" s="176">
        <f t="shared" si="7"/>
        <v>0</v>
      </c>
      <c r="BI148" s="176">
        <f t="shared" si="8"/>
        <v>0</v>
      </c>
      <c r="BJ148" s="14" t="s">
        <v>88</v>
      </c>
      <c r="BK148" s="177">
        <f t="shared" si="9"/>
        <v>0</v>
      </c>
      <c r="BL148" s="14" t="s">
        <v>560</v>
      </c>
      <c r="BM148" s="175" t="s">
        <v>293</v>
      </c>
    </row>
    <row r="149" spans="1:65" s="2" customFormat="1" ht="16.5" customHeight="1">
      <c r="A149" s="29"/>
      <c r="B149" s="163"/>
      <c r="C149" s="183" t="s">
        <v>7</v>
      </c>
      <c r="D149" s="183" t="s">
        <v>395</v>
      </c>
      <c r="E149" s="184" t="s">
        <v>827</v>
      </c>
      <c r="F149" s="185" t="s">
        <v>828</v>
      </c>
      <c r="G149" s="186" t="s">
        <v>155</v>
      </c>
      <c r="H149" s="187">
        <v>3</v>
      </c>
      <c r="I149" s="188"/>
      <c r="J149" s="187">
        <f t="shared" si="0"/>
        <v>0</v>
      </c>
      <c r="K149" s="189"/>
      <c r="L149" s="190"/>
      <c r="M149" s="191" t="s">
        <v>1</v>
      </c>
      <c r="N149" s="192" t="s">
        <v>41</v>
      </c>
      <c r="O149" s="55"/>
      <c r="P149" s="173">
        <f t="shared" si="1"/>
        <v>0</v>
      </c>
      <c r="Q149" s="173">
        <v>5.0000000000000002E-5</v>
      </c>
      <c r="R149" s="173">
        <f t="shared" si="2"/>
        <v>1.5000000000000001E-4</v>
      </c>
      <c r="S149" s="173">
        <v>0</v>
      </c>
      <c r="T149" s="174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5" t="s">
        <v>798</v>
      </c>
      <c r="AT149" s="175" t="s">
        <v>395</v>
      </c>
      <c r="AU149" s="175" t="s">
        <v>88</v>
      </c>
      <c r="AY149" s="14" t="s">
        <v>132</v>
      </c>
      <c r="BE149" s="176">
        <f t="shared" si="4"/>
        <v>0</v>
      </c>
      <c r="BF149" s="176">
        <f t="shared" si="5"/>
        <v>0</v>
      </c>
      <c r="BG149" s="176">
        <f t="shared" si="6"/>
        <v>0</v>
      </c>
      <c r="BH149" s="176">
        <f t="shared" si="7"/>
        <v>0</v>
      </c>
      <c r="BI149" s="176">
        <f t="shared" si="8"/>
        <v>0</v>
      </c>
      <c r="BJ149" s="14" t="s">
        <v>88</v>
      </c>
      <c r="BK149" s="177">
        <f t="shared" si="9"/>
        <v>0</v>
      </c>
      <c r="BL149" s="14" t="s">
        <v>560</v>
      </c>
      <c r="BM149" s="175" t="s">
        <v>303</v>
      </c>
    </row>
    <row r="150" spans="1:65" s="2" customFormat="1" ht="16.5" customHeight="1">
      <c r="A150" s="29"/>
      <c r="B150" s="163"/>
      <c r="C150" s="183" t="s">
        <v>216</v>
      </c>
      <c r="D150" s="183" t="s">
        <v>395</v>
      </c>
      <c r="E150" s="184" t="s">
        <v>829</v>
      </c>
      <c r="F150" s="185" t="s">
        <v>830</v>
      </c>
      <c r="G150" s="186" t="s">
        <v>155</v>
      </c>
      <c r="H150" s="187">
        <v>3</v>
      </c>
      <c r="I150" s="188"/>
      <c r="J150" s="187">
        <f t="shared" si="0"/>
        <v>0</v>
      </c>
      <c r="K150" s="189"/>
      <c r="L150" s="190"/>
      <c r="M150" s="191" t="s">
        <v>1</v>
      </c>
      <c r="N150" s="192" t="s">
        <v>41</v>
      </c>
      <c r="O150" s="55"/>
      <c r="P150" s="173">
        <f t="shared" si="1"/>
        <v>0</v>
      </c>
      <c r="Q150" s="173">
        <v>2.0000000000000002E-5</v>
      </c>
      <c r="R150" s="173">
        <f t="shared" si="2"/>
        <v>6.0000000000000008E-5</v>
      </c>
      <c r="S150" s="173">
        <v>0</v>
      </c>
      <c r="T150" s="174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5" t="s">
        <v>798</v>
      </c>
      <c r="AT150" s="175" t="s">
        <v>395</v>
      </c>
      <c r="AU150" s="175" t="s">
        <v>88</v>
      </c>
      <c r="AY150" s="14" t="s">
        <v>132</v>
      </c>
      <c r="BE150" s="176">
        <f t="shared" si="4"/>
        <v>0</v>
      </c>
      <c r="BF150" s="176">
        <f t="shared" si="5"/>
        <v>0</v>
      </c>
      <c r="BG150" s="176">
        <f t="shared" si="6"/>
        <v>0</v>
      </c>
      <c r="BH150" s="176">
        <f t="shared" si="7"/>
        <v>0</v>
      </c>
      <c r="BI150" s="176">
        <f t="shared" si="8"/>
        <v>0</v>
      </c>
      <c r="BJ150" s="14" t="s">
        <v>88</v>
      </c>
      <c r="BK150" s="177">
        <f t="shared" si="9"/>
        <v>0</v>
      </c>
      <c r="BL150" s="14" t="s">
        <v>560</v>
      </c>
      <c r="BM150" s="175" t="s">
        <v>315</v>
      </c>
    </row>
    <row r="151" spans="1:65" s="2" customFormat="1" ht="16.5" customHeight="1">
      <c r="A151" s="29"/>
      <c r="B151" s="163"/>
      <c r="C151" s="183" t="s">
        <v>220</v>
      </c>
      <c r="D151" s="183" t="s">
        <v>395</v>
      </c>
      <c r="E151" s="184" t="s">
        <v>809</v>
      </c>
      <c r="F151" s="185" t="s">
        <v>810</v>
      </c>
      <c r="G151" s="186" t="s">
        <v>155</v>
      </c>
      <c r="H151" s="187">
        <v>3</v>
      </c>
      <c r="I151" s="188"/>
      <c r="J151" s="187">
        <f t="shared" si="0"/>
        <v>0</v>
      </c>
      <c r="K151" s="189"/>
      <c r="L151" s="190"/>
      <c r="M151" s="191" t="s">
        <v>1</v>
      </c>
      <c r="N151" s="192" t="s">
        <v>41</v>
      </c>
      <c r="O151" s="55"/>
      <c r="P151" s="173">
        <f t="shared" si="1"/>
        <v>0</v>
      </c>
      <c r="Q151" s="173">
        <v>1.0000000000000001E-5</v>
      </c>
      <c r="R151" s="173">
        <f t="shared" si="2"/>
        <v>3.0000000000000004E-5</v>
      </c>
      <c r="S151" s="173">
        <v>0</v>
      </c>
      <c r="T151" s="174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5" t="s">
        <v>798</v>
      </c>
      <c r="AT151" s="175" t="s">
        <v>395</v>
      </c>
      <c r="AU151" s="175" t="s">
        <v>88</v>
      </c>
      <c r="AY151" s="14" t="s">
        <v>132</v>
      </c>
      <c r="BE151" s="176">
        <f t="shared" si="4"/>
        <v>0</v>
      </c>
      <c r="BF151" s="176">
        <f t="shared" si="5"/>
        <v>0</v>
      </c>
      <c r="BG151" s="176">
        <f t="shared" si="6"/>
        <v>0</v>
      </c>
      <c r="BH151" s="176">
        <f t="shared" si="7"/>
        <v>0</v>
      </c>
      <c r="BI151" s="176">
        <f t="shared" si="8"/>
        <v>0</v>
      </c>
      <c r="BJ151" s="14" t="s">
        <v>88</v>
      </c>
      <c r="BK151" s="177">
        <f t="shared" si="9"/>
        <v>0</v>
      </c>
      <c r="BL151" s="14" t="s">
        <v>560</v>
      </c>
      <c r="BM151" s="175" t="s">
        <v>475</v>
      </c>
    </row>
    <row r="152" spans="1:65" s="2" customFormat="1" ht="21.75" customHeight="1">
      <c r="A152" s="29"/>
      <c r="B152" s="163"/>
      <c r="C152" s="164" t="s">
        <v>224</v>
      </c>
      <c r="D152" s="164" t="s">
        <v>135</v>
      </c>
      <c r="E152" s="165" t="s">
        <v>831</v>
      </c>
      <c r="F152" s="166" t="s">
        <v>832</v>
      </c>
      <c r="G152" s="167" t="s">
        <v>155</v>
      </c>
      <c r="H152" s="168">
        <v>61</v>
      </c>
      <c r="I152" s="169"/>
      <c r="J152" s="168">
        <f t="shared" si="0"/>
        <v>0</v>
      </c>
      <c r="K152" s="170"/>
      <c r="L152" s="30"/>
      <c r="M152" s="171" t="s">
        <v>1</v>
      </c>
      <c r="N152" s="172" t="s">
        <v>41</v>
      </c>
      <c r="O152" s="55"/>
      <c r="P152" s="173">
        <f t="shared" si="1"/>
        <v>0</v>
      </c>
      <c r="Q152" s="173">
        <v>0</v>
      </c>
      <c r="R152" s="173">
        <f t="shared" si="2"/>
        <v>0</v>
      </c>
      <c r="S152" s="173">
        <v>0</v>
      </c>
      <c r="T152" s="174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5" t="s">
        <v>560</v>
      </c>
      <c r="AT152" s="175" t="s">
        <v>135</v>
      </c>
      <c r="AU152" s="175" t="s">
        <v>88</v>
      </c>
      <c r="AY152" s="14" t="s">
        <v>132</v>
      </c>
      <c r="BE152" s="176">
        <f t="shared" si="4"/>
        <v>0</v>
      </c>
      <c r="BF152" s="176">
        <f t="shared" si="5"/>
        <v>0</v>
      </c>
      <c r="BG152" s="176">
        <f t="shared" si="6"/>
        <v>0</v>
      </c>
      <c r="BH152" s="176">
        <f t="shared" si="7"/>
        <v>0</v>
      </c>
      <c r="BI152" s="176">
        <f t="shared" si="8"/>
        <v>0</v>
      </c>
      <c r="BJ152" s="14" t="s">
        <v>88</v>
      </c>
      <c r="BK152" s="177">
        <f t="shared" si="9"/>
        <v>0</v>
      </c>
      <c r="BL152" s="14" t="s">
        <v>560</v>
      </c>
      <c r="BM152" s="175" t="s">
        <v>483</v>
      </c>
    </row>
    <row r="153" spans="1:65" s="2" customFormat="1" ht="21.75" customHeight="1">
      <c r="A153" s="29"/>
      <c r="B153" s="163"/>
      <c r="C153" s="183" t="s">
        <v>228</v>
      </c>
      <c r="D153" s="183" t="s">
        <v>395</v>
      </c>
      <c r="E153" s="184" t="s">
        <v>833</v>
      </c>
      <c r="F153" s="185" t="s">
        <v>834</v>
      </c>
      <c r="G153" s="186" t="s">
        <v>155</v>
      </c>
      <c r="H153" s="187">
        <v>33</v>
      </c>
      <c r="I153" s="188"/>
      <c r="J153" s="187">
        <f t="shared" si="0"/>
        <v>0</v>
      </c>
      <c r="K153" s="189"/>
      <c r="L153" s="190"/>
      <c r="M153" s="191" t="s">
        <v>1</v>
      </c>
      <c r="N153" s="192" t="s">
        <v>41</v>
      </c>
      <c r="O153" s="55"/>
      <c r="P153" s="173">
        <f t="shared" si="1"/>
        <v>0</v>
      </c>
      <c r="Q153" s="173">
        <v>1.7000000000000001E-4</v>
      </c>
      <c r="R153" s="173">
        <f t="shared" si="2"/>
        <v>5.6100000000000004E-3</v>
      </c>
      <c r="S153" s="173">
        <v>0</v>
      </c>
      <c r="T153" s="174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5" t="s">
        <v>798</v>
      </c>
      <c r="AT153" s="175" t="s">
        <v>395</v>
      </c>
      <c r="AU153" s="175" t="s">
        <v>88</v>
      </c>
      <c r="AY153" s="14" t="s">
        <v>132</v>
      </c>
      <c r="BE153" s="176">
        <f t="shared" si="4"/>
        <v>0</v>
      </c>
      <c r="BF153" s="176">
        <f t="shared" si="5"/>
        <v>0</v>
      </c>
      <c r="BG153" s="176">
        <f t="shared" si="6"/>
        <v>0</v>
      </c>
      <c r="BH153" s="176">
        <f t="shared" si="7"/>
        <v>0</v>
      </c>
      <c r="BI153" s="176">
        <f t="shared" si="8"/>
        <v>0</v>
      </c>
      <c r="BJ153" s="14" t="s">
        <v>88</v>
      </c>
      <c r="BK153" s="177">
        <f t="shared" si="9"/>
        <v>0</v>
      </c>
      <c r="BL153" s="14" t="s">
        <v>560</v>
      </c>
      <c r="BM153" s="175" t="s">
        <v>491</v>
      </c>
    </row>
    <row r="154" spans="1:65" s="2" customFormat="1" ht="16.5" customHeight="1">
      <c r="A154" s="29"/>
      <c r="B154" s="163"/>
      <c r="C154" s="183" t="s">
        <v>232</v>
      </c>
      <c r="D154" s="183" t="s">
        <v>395</v>
      </c>
      <c r="E154" s="184" t="s">
        <v>835</v>
      </c>
      <c r="F154" s="185" t="s">
        <v>836</v>
      </c>
      <c r="G154" s="186" t="s">
        <v>155</v>
      </c>
      <c r="H154" s="187">
        <v>28</v>
      </c>
      <c r="I154" s="188"/>
      <c r="J154" s="187">
        <f t="shared" si="0"/>
        <v>0</v>
      </c>
      <c r="K154" s="189"/>
      <c r="L154" s="190"/>
      <c r="M154" s="191" t="s">
        <v>1</v>
      </c>
      <c r="N154" s="192" t="s">
        <v>41</v>
      </c>
      <c r="O154" s="55"/>
      <c r="P154" s="173">
        <f t="shared" si="1"/>
        <v>0</v>
      </c>
      <c r="Q154" s="173">
        <v>1E-4</v>
      </c>
      <c r="R154" s="173">
        <f t="shared" si="2"/>
        <v>2.8E-3</v>
      </c>
      <c r="S154" s="173">
        <v>0</v>
      </c>
      <c r="T154" s="174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5" t="s">
        <v>798</v>
      </c>
      <c r="AT154" s="175" t="s">
        <v>395</v>
      </c>
      <c r="AU154" s="175" t="s">
        <v>88</v>
      </c>
      <c r="AY154" s="14" t="s">
        <v>132</v>
      </c>
      <c r="BE154" s="176">
        <f t="shared" si="4"/>
        <v>0</v>
      </c>
      <c r="BF154" s="176">
        <f t="shared" si="5"/>
        <v>0</v>
      </c>
      <c r="BG154" s="176">
        <f t="shared" si="6"/>
        <v>0</v>
      </c>
      <c r="BH154" s="176">
        <f t="shared" si="7"/>
        <v>0</v>
      </c>
      <c r="BI154" s="176">
        <f t="shared" si="8"/>
        <v>0</v>
      </c>
      <c r="BJ154" s="14" t="s">
        <v>88</v>
      </c>
      <c r="BK154" s="177">
        <f t="shared" si="9"/>
        <v>0</v>
      </c>
      <c r="BL154" s="14" t="s">
        <v>560</v>
      </c>
      <c r="BM154" s="175" t="s">
        <v>500</v>
      </c>
    </row>
    <row r="155" spans="1:65" s="2" customFormat="1" ht="21.75" customHeight="1">
      <c r="A155" s="29"/>
      <c r="B155" s="163"/>
      <c r="C155" s="164" t="s">
        <v>236</v>
      </c>
      <c r="D155" s="164" t="s">
        <v>135</v>
      </c>
      <c r="E155" s="165" t="s">
        <v>837</v>
      </c>
      <c r="F155" s="166" t="s">
        <v>838</v>
      </c>
      <c r="G155" s="167" t="s">
        <v>155</v>
      </c>
      <c r="H155" s="168">
        <v>4</v>
      </c>
      <c r="I155" s="169"/>
      <c r="J155" s="168">
        <f t="shared" si="0"/>
        <v>0</v>
      </c>
      <c r="K155" s="170"/>
      <c r="L155" s="30"/>
      <c r="M155" s="171" t="s">
        <v>1</v>
      </c>
      <c r="N155" s="172" t="s">
        <v>41</v>
      </c>
      <c r="O155" s="55"/>
      <c r="P155" s="173">
        <f t="shared" si="1"/>
        <v>0</v>
      </c>
      <c r="Q155" s="173">
        <v>0</v>
      </c>
      <c r="R155" s="173">
        <f t="shared" si="2"/>
        <v>0</v>
      </c>
      <c r="S155" s="173">
        <v>0</v>
      </c>
      <c r="T155" s="174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5" t="s">
        <v>560</v>
      </c>
      <c r="AT155" s="175" t="s">
        <v>135</v>
      </c>
      <c r="AU155" s="175" t="s">
        <v>88</v>
      </c>
      <c r="AY155" s="14" t="s">
        <v>132</v>
      </c>
      <c r="BE155" s="176">
        <f t="shared" si="4"/>
        <v>0</v>
      </c>
      <c r="BF155" s="176">
        <f t="shared" si="5"/>
        <v>0</v>
      </c>
      <c r="BG155" s="176">
        <f t="shared" si="6"/>
        <v>0</v>
      </c>
      <c r="BH155" s="176">
        <f t="shared" si="7"/>
        <v>0</v>
      </c>
      <c r="BI155" s="176">
        <f t="shared" si="8"/>
        <v>0</v>
      </c>
      <c r="BJ155" s="14" t="s">
        <v>88</v>
      </c>
      <c r="BK155" s="177">
        <f t="shared" si="9"/>
        <v>0</v>
      </c>
      <c r="BL155" s="14" t="s">
        <v>560</v>
      </c>
      <c r="BM155" s="175" t="s">
        <v>508</v>
      </c>
    </row>
    <row r="156" spans="1:65" s="2" customFormat="1" ht="21.75" customHeight="1">
      <c r="A156" s="29"/>
      <c r="B156" s="163"/>
      <c r="C156" s="183" t="s">
        <v>240</v>
      </c>
      <c r="D156" s="183" t="s">
        <v>395</v>
      </c>
      <c r="E156" s="184" t="s">
        <v>839</v>
      </c>
      <c r="F156" s="185" t="s">
        <v>838</v>
      </c>
      <c r="G156" s="186" t="s">
        <v>155</v>
      </c>
      <c r="H156" s="187">
        <v>4</v>
      </c>
      <c r="I156" s="188"/>
      <c r="J156" s="187">
        <f t="shared" si="0"/>
        <v>0</v>
      </c>
      <c r="K156" s="189"/>
      <c r="L156" s="190"/>
      <c r="M156" s="191" t="s">
        <v>1</v>
      </c>
      <c r="N156" s="192" t="s">
        <v>41</v>
      </c>
      <c r="O156" s="55"/>
      <c r="P156" s="173">
        <f t="shared" si="1"/>
        <v>0</v>
      </c>
      <c r="Q156" s="173">
        <v>2.2000000000000001E-4</v>
      </c>
      <c r="R156" s="173">
        <f t="shared" si="2"/>
        <v>8.8000000000000003E-4</v>
      </c>
      <c r="S156" s="173">
        <v>0</v>
      </c>
      <c r="T156" s="174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5" t="s">
        <v>798</v>
      </c>
      <c r="AT156" s="175" t="s">
        <v>395</v>
      </c>
      <c r="AU156" s="175" t="s">
        <v>88</v>
      </c>
      <c r="AY156" s="14" t="s">
        <v>132</v>
      </c>
      <c r="BE156" s="176">
        <f t="shared" si="4"/>
        <v>0</v>
      </c>
      <c r="BF156" s="176">
        <f t="shared" si="5"/>
        <v>0</v>
      </c>
      <c r="BG156" s="176">
        <f t="shared" si="6"/>
        <v>0</v>
      </c>
      <c r="BH156" s="176">
        <f t="shared" si="7"/>
        <v>0</v>
      </c>
      <c r="BI156" s="176">
        <f t="shared" si="8"/>
        <v>0</v>
      </c>
      <c r="BJ156" s="14" t="s">
        <v>88</v>
      </c>
      <c r="BK156" s="177">
        <f t="shared" si="9"/>
        <v>0</v>
      </c>
      <c r="BL156" s="14" t="s">
        <v>560</v>
      </c>
      <c r="BM156" s="175" t="s">
        <v>516</v>
      </c>
    </row>
    <row r="157" spans="1:65" s="2" customFormat="1" ht="21.75" customHeight="1">
      <c r="A157" s="29"/>
      <c r="B157" s="163"/>
      <c r="C157" s="164" t="s">
        <v>248</v>
      </c>
      <c r="D157" s="164" t="s">
        <v>135</v>
      </c>
      <c r="E157" s="165" t="s">
        <v>840</v>
      </c>
      <c r="F157" s="166" t="s">
        <v>841</v>
      </c>
      <c r="G157" s="167" t="s">
        <v>155</v>
      </c>
      <c r="H157" s="168">
        <v>1</v>
      </c>
      <c r="I157" s="169"/>
      <c r="J157" s="168">
        <f t="shared" si="0"/>
        <v>0</v>
      </c>
      <c r="K157" s="170"/>
      <c r="L157" s="30"/>
      <c r="M157" s="171" t="s">
        <v>1</v>
      </c>
      <c r="N157" s="172" t="s">
        <v>41</v>
      </c>
      <c r="O157" s="55"/>
      <c r="P157" s="173">
        <f t="shared" si="1"/>
        <v>0</v>
      </c>
      <c r="Q157" s="173">
        <v>0</v>
      </c>
      <c r="R157" s="173">
        <f t="shared" si="2"/>
        <v>0</v>
      </c>
      <c r="S157" s="173">
        <v>0</v>
      </c>
      <c r="T157" s="174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5" t="s">
        <v>560</v>
      </c>
      <c r="AT157" s="175" t="s">
        <v>135</v>
      </c>
      <c r="AU157" s="175" t="s">
        <v>88</v>
      </c>
      <c r="AY157" s="14" t="s">
        <v>132</v>
      </c>
      <c r="BE157" s="176">
        <f t="shared" si="4"/>
        <v>0</v>
      </c>
      <c r="BF157" s="176">
        <f t="shared" si="5"/>
        <v>0</v>
      </c>
      <c r="BG157" s="176">
        <f t="shared" si="6"/>
        <v>0</v>
      </c>
      <c r="BH157" s="176">
        <f t="shared" si="7"/>
        <v>0</v>
      </c>
      <c r="BI157" s="176">
        <f t="shared" si="8"/>
        <v>0</v>
      </c>
      <c r="BJ157" s="14" t="s">
        <v>88</v>
      </c>
      <c r="BK157" s="177">
        <f t="shared" si="9"/>
        <v>0</v>
      </c>
      <c r="BL157" s="14" t="s">
        <v>560</v>
      </c>
      <c r="BM157" s="175" t="s">
        <v>526</v>
      </c>
    </row>
    <row r="158" spans="1:65" s="2" customFormat="1" ht="16.5" customHeight="1">
      <c r="A158" s="29"/>
      <c r="B158" s="163"/>
      <c r="C158" s="183" t="s">
        <v>253</v>
      </c>
      <c r="D158" s="183" t="s">
        <v>395</v>
      </c>
      <c r="E158" s="184" t="s">
        <v>842</v>
      </c>
      <c r="F158" s="185" t="s">
        <v>843</v>
      </c>
      <c r="G158" s="186" t="s">
        <v>155</v>
      </c>
      <c r="H158" s="187">
        <v>1</v>
      </c>
      <c r="I158" s="188"/>
      <c r="J158" s="187">
        <f t="shared" si="0"/>
        <v>0</v>
      </c>
      <c r="K158" s="189"/>
      <c r="L158" s="190"/>
      <c r="M158" s="191" t="s">
        <v>1</v>
      </c>
      <c r="N158" s="192" t="s">
        <v>41</v>
      </c>
      <c r="O158" s="55"/>
      <c r="P158" s="173">
        <f t="shared" si="1"/>
        <v>0</v>
      </c>
      <c r="Q158" s="173">
        <v>1.643E-2</v>
      </c>
      <c r="R158" s="173">
        <f t="shared" si="2"/>
        <v>1.643E-2</v>
      </c>
      <c r="S158" s="173">
        <v>0</v>
      </c>
      <c r="T158" s="174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5" t="s">
        <v>798</v>
      </c>
      <c r="AT158" s="175" t="s">
        <v>395</v>
      </c>
      <c r="AU158" s="175" t="s">
        <v>88</v>
      </c>
      <c r="AY158" s="14" t="s">
        <v>132</v>
      </c>
      <c r="BE158" s="176">
        <f t="shared" si="4"/>
        <v>0</v>
      </c>
      <c r="BF158" s="176">
        <f t="shared" si="5"/>
        <v>0</v>
      </c>
      <c r="BG158" s="176">
        <f t="shared" si="6"/>
        <v>0</v>
      </c>
      <c r="BH158" s="176">
        <f t="shared" si="7"/>
        <v>0</v>
      </c>
      <c r="BI158" s="176">
        <f t="shared" si="8"/>
        <v>0</v>
      </c>
      <c r="BJ158" s="14" t="s">
        <v>88</v>
      </c>
      <c r="BK158" s="177">
        <f t="shared" si="9"/>
        <v>0</v>
      </c>
      <c r="BL158" s="14" t="s">
        <v>560</v>
      </c>
      <c r="BM158" s="175" t="s">
        <v>536</v>
      </c>
    </row>
    <row r="159" spans="1:65" s="2" customFormat="1" ht="21.75" customHeight="1">
      <c r="A159" s="29"/>
      <c r="B159" s="163"/>
      <c r="C159" s="164" t="s">
        <v>257</v>
      </c>
      <c r="D159" s="164" t="s">
        <v>135</v>
      </c>
      <c r="E159" s="165" t="s">
        <v>844</v>
      </c>
      <c r="F159" s="166" t="s">
        <v>845</v>
      </c>
      <c r="G159" s="167" t="s">
        <v>155</v>
      </c>
      <c r="H159" s="168">
        <v>8</v>
      </c>
      <c r="I159" s="169"/>
      <c r="J159" s="168">
        <f t="shared" si="0"/>
        <v>0</v>
      </c>
      <c r="K159" s="170"/>
      <c r="L159" s="30"/>
      <c r="M159" s="171" t="s">
        <v>1</v>
      </c>
      <c r="N159" s="172" t="s">
        <v>41</v>
      </c>
      <c r="O159" s="55"/>
      <c r="P159" s="173">
        <f t="shared" si="1"/>
        <v>0</v>
      </c>
      <c r="Q159" s="173">
        <v>0</v>
      </c>
      <c r="R159" s="173">
        <f t="shared" si="2"/>
        <v>0</v>
      </c>
      <c r="S159" s="173">
        <v>0</v>
      </c>
      <c r="T159" s="174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5" t="s">
        <v>560</v>
      </c>
      <c r="AT159" s="175" t="s">
        <v>135</v>
      </c>
      <c r="AU159" s="175" t="s">
        <v>88</v>
      </c>
      <c r="AY159" s="14" t="s">
        <v>132</v>
      </c>
      <c r="BE159" s="176">
        <f t="shared" si="4"/>
        <v>0</v>
      </c>
      <c r="BF159" s="176">
        <f t="shared" si="5"/>
        <v>0</v>
      </c>
      <c r="BG159" s="176">
        <f t="shared" si="6"/>
        <v>0</v>
      </c>
      <c r="BH159" s="176">
        <f t="shared" si="7"/>
        <v>0</v>
      </c>
      <c r="BI159" s="176">
        <f t="shared" si="8"/>
        <v>0</v>
      </c>
      <c r="BJ159" s="14" t="s">
        <v>88</v>
      </c>
      <c r="BK159" s="177">
        <f t="shared" si="9"/>
        <v>0</v>
      </c>
      <c r="BL159" s="14" t="s">
        <v>560</v>
      </c>
      <c r="BM159" s="175" t="s">
        <v>544</v>
      </c>
    </row>
    <row r="160" spans="1:65" s="2" customFormat="1" ht="21.75" customHeight="1">
      <c r="A160" s="29"/>
      <c r="B160" s="163"/>
      <c r="C160" s="183" t="s">
        <v>261</v>
      </c>
      <c r="D160" s="183" t="s">
        <v>395</v>
      </c>
      <c r="E160" s="184" t="s">
        <v>846</v>
      </c>
      <c r="F160" s="185" t="s">
        <v>847</v>
      </c>
      <c r="G160" s="186" t="s">
        <v>155</v>
      </c>
      <c r="H160" s="187">
        <v>8</v>
      </c>
      <c r="I160" s="188"/>
      <c r="J160" s="187">
        <f t="shared" si="0"/>
        <v>0</v>
      </c>
      <c r="K160" s="189"/>
      <c r="L160" s="190"/>
      <c r="M160" s="191" t="s">
        <v>1</v>
      </c>
      <c r="N160" s="192" t="s">
        <v>41</v>
      </c>
      <c r="O160" s="55"/>
      <c r="P160" s="173">
        <f t="shared" si="1"/>
        <v>0</v>
      </c>
      <c r="Q160" s="173">
        <v>6.9999999999999999E-4</v>
      </c>
      <c r="R160" s="173">
        <f t="shared" si="2"/>
        <v>5.5999999999999999E-3</v>
      </c>
      <c r="S160" s="173">
        <v>0</v>
      </c>
      <c r="T160" s="174">
        <f t="shared" si="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5" t="s">
        <v>798</v>
      </c>
      <c r="AT160" s="175" t="s">
        <v>395</v>
      </c>
      <c r="AU160" s="175" t="s">
        <v>88</v>
      </c>
      <c r="AY160" s="14" t="s">
        <v>132</v>
      </c>
      <c r="BE160" s="176">
        <f t="shared" si="4"/>
        <v>0</v>
      </c>
      <c r="BF160" s="176">
        <f t="shared" si="5"/>
        <v>0</v>
      </c>
      <c r="BG160" s="176">
        <f t="shared" si="6"/>
        <v>0</v>
      </c>
      <c r="BH160" s="176">
        <f t="shared" si="7"/>
        <v>0</v>
      </c>
      <c r="BI160" s="176">
        <f t="shared" si="8"/>
        <v>0</v>
      </c>
      <c r="BJ160" s="14" t="s">
        <v>88</v>
      </c>
      <c r="BK160" s="177">
        <f t="shared" si="9"/>
        <v>0</v>
      </c>
      <c r="BL160" s="14" t="s">
        <v>560</v>
      </c>
      <c r="BM160" s="175" t="s">
        <v>552</v>
      </c>
    </row>
    <row r="161" spans="1:65" s="2" customFormat="1" ht="21.75" customHeight="1">
      <c r="A161" s="29"/>
      <c r="B161" s="163"/>
      <c r="C161" s="164" t="s">
        <v>265</v>
      </c>
      <c r="D161" s="164" t="s">
        <v>135</v>
      </c>
      <c r="E161" s="165" t="s">
        <v>848</v>
      </c>
      <c r="F161" s="166" t="s">
        <v>849</v>
      </c>
      <c r="G161" s="167" t="s">
        <v>155</v>
      </c>
      <c r="H161" s="168">
        <v>13</v>
      </c>
      <c r="I161" s="169"/>
      <c r="J161" s="168">
        <f t="shared" si="0"/>
        <v>0</v>
      </c>
      <c r="K161" s="170"/>
      <c r="L161" s="30"/>
      <c r="M161" s="171" t="s">
        <v>1</v>
      </c>
      <c r="N161" s="172" t="s">
        <v>41</v>
      </c>
      <c r="O161" s="55"/>
      <c r="P161" s="173">
        <f t="shared" si="1"/>
        <v>0</v>
      </c>
      <c r="Q161" s="173">
        <v>0</v>
      </c>
      <c r="R161" s="173">
        <f t="shared" si="2"/>
        <v>0</v>
      </c>
      <c r="S161" s="173">
        <v>0</v>
      </c>
      <c r="T161" s="174">
        <f t="shared" si="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5" t="s">
        <v>560</v>
      </c>
      <c r="AT161" s="175" t="s">
        <v>135</v>
      </c>
      <c r="AU161" s="175" t="s">
        <v>88</v>
      </c>
      <c r="AY161" s="14" t="s">
        <v>132</v>
      </c>
      <c r="BE161" s="176">
        <f t="shared" si="4"/>
        <v>0</v>
      </c>
      <c r="BF161" s="176">
        <f t="shared" si="5"/>
        <v>0</v>
      </c>
      <c r="BG161" s="176">
        <f t="shared" si="6"/>
        <v>0</v>
      </c>
      <c r="BH161" s="176">
        <f t="shared" si="7"/>
        <v>0</v>
      </c>
      <c r="BI161" s="176">
        <f t="shared" si="8"/>
        <v>0</v>
      </c>
      <c r="BJ161" s="14" t="s">
        <v>88</v>
      </c>
      <c r="BK161" s="177">
        <f t="shared" si="9"/>
        <v>0</v>
      </c>
      <c r="BL161" s="14" t="s">
        <v>560</v>
      </c>
      <c r="BM161" s="175" t="s">
        <v>560</v>
      </c>
    </row>
    <row r="162" spans="1:65" s="2" customFormat="1" ht="21.75" customHeight="1">
      <c r="A162" s="29"/>
      <c r="B162" s="163"/>
      <c r="C162" s="183" t="s">
        <v>269</v>
      </c>
      <c r="D162" s="183" t="s">
        <v>395</v>
      </c>
      <c r="E162" s="184" t="s">
        <v>850</v>
      </c>
      <c r="F162" s="185" t="s">
        <v>851</v>
      </c>
      <c r="G162" s="186" t="s">
        <v>155</v>
      </c>
      <c r="H162" s="187">
        <v>13</v>
      </c>
      <c r="I162" s="188"/>
      <c r="J162" s="187">
        <f t="shared" si="0"/>
        <v>0</v>
      </c>
      <c r="K162" s="189"/>
      <c r="L162" s="190"/>
      <c r="M162" s="191" t="s">
        <v>1</v>
      </c>
      <c r="N162" s="192" t="s">
        <v>41</v>
      </c>
      <c r="O162" s="55"/>
      <c r="P162" s="173">
        <f t="shared" si="1"/>
        <v>0</v>
      </c>
      <c r="Q162" s="173">
        <v>1.1999999999999999E-3</v>
      </c>
      <c r="R162" s="173">
        <f t="shared" si="2"/>
        <v>1.5599999999999999E-2</v>
      </c>
      <c r="S162" s="173">
        <v>0</v>
      </c>
      <c r="T162" s="174">
        <f t="shared" si="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5" t="s">
        <v>798</v>
      </c>
      <c r="AT162" s="175" t="s">
        <v>395</v>
      </c>
      <c r="AU162" s="175" t="s">
        <v>88</v>
      </c>
      <c r="AY162" s="14" t="s">
        <v>132</v>
      </c>
      <c r="BE162" s="176">
        <f t="shared" si="4"/>
        <v>0</v>
      </c>
      <c r="BF162" s="176">
        <f t="shared" si="5"/>
        <v>0</v>
      </c>
      <c r="BG162" s="176">
        <f t="shared" si="6"/>
        <v>0</v>
      </c>
      <c r="BH162" s="176">
        <f t="shared" si="7"/>
        <v>0</v>
      </c>
      <c r="BI162" s="176">
        <f t="shared" si="8"/>
        <v>0</v>
      </c>
      <c r="BJ162" s="14" t="s">
        <v>88</v>
      </c>
      <c r="BK162" s="177">
        <f t="shared" si="9"/>
        <v>0</v>
      </c>
      <c r="BL162" s="14" t="s">
        <v>560</v>
      </c>
      <c r="BM162" s="175" t="s">
        <v>568</v>
      </c>
    </row>
    <row r="163" spans="1:65" s="2" customFormat="1" ht="16.5" customHeight="1">
      <c r="A163" s="29"/>
      <c r="B163" s="163"/>
      <c r="C163" s="164" t="s">
        <v>273</v>
      </c>
      <c r="D163" s="164" t="s">
        <v>135</v>
      </c>
      <c r="E163" s="165" t="s">
        <v>852</v>
      </c>
      <c r="F163" s="166" t="s">
        <v>853</v>
      </c>
      <c r="G163" s="167" t="s">
        <v>155</v>
      </c>
      <c r="H163" s="168">
        <v>10</v>
      </c>
      <c r="I163" s="169"/>
      <c r="J163" s="168">
        <f t="shared" si="0"/>
        <v>0</v>
      </c>
      <c r="K163" s="170"/>
      <c r="L163" s="30"/>
      <c r="M163" s="171" t="s">
        <v>1</v>
      </c>
      <c r="N163" s="172" t="s">
        <v>41</v>
      </c>
      <c r="O163" s="55"/>
      <c r="P163" s="173">
        <f t="shared" si="1"/>
        <v>0</v>
      </c>
      <c r="Q163" s="173">
        <v>0</v>
      </c>
      <c r="R163" s="173">
        <f t="shared" si="2"/>
        <v>0</v>
      </c>
      <c r="S163" s="173">
        <v>0</v>
      </c>
      <c r="T163" s="174">
        <f t="shared" si="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5" t="s">
        <v>560</v>
      </c>
      <c r="AT163" s="175" t="s">
        <v>135</v>
      </c>
      <c r="AU163" s="175" t="s">
        <v>88</v>
      </c>
      <c r="AY163" s="14" t="s">
        <v>132</v>
      </c>
      <c r="BE163" s="176">
        <f t="shared" si="4"/>
        <v>0</v>
      </c>
      <c r="BF163" s="176">
        <f t="shared" si="5"/>
        <v>0</v>
      </c>
      <c r="BG163" s="176">
        <f t="shared" si="6"/>
        <v>0</v>
      </c>
      <c r="BH163" s="176">
        <f t="shared" si="7"/>
        <v>0</v>
      </c>
      <c r="BI163" s="176">
        <f t="shared" si="8"/>
        <v>0</v>
      </c>
      <c r="BJ163" s="14" t="s">
        <v>88</v>
      </c>
      <c r="BK163" s="177">
        <f t="shared" si="9"/>
        <v>0</v>
      </c>
      <c r="BL163" s="14" t="s">
        <v>560</v>
      </c>
      <c r="BM163" s="175" t="s">
        <v>576</v>
      </c>
    </row>
    <row r="164" spans="1:65" s="2" customFormat="1" ht="21.75" customHeight="1">
      <c r="A164" s="29"/>
      <c r="B164" s="163"/>
      <c r="C164" s="183" t="s">
        <v>277</v>
      </c>
      <c r="D164" s="183" t="s">
        <v>395</v>
      </c>
      <c r="E164" s="184" t="s">
        <v>854</v>
      </c>
      <c r="F164" s="185" t="s">
        <v>855</v>
      </c>
      <c r="G164" s="186" t="s">
        <v>155</v>
      </c>
      <c r="H164" s="187">
        <v>10</v>
      </c>
      <c r="I164" s="188"/>
      <c r="J164" s="187">
        <f t="shared" ref="J164:J195" si="10">ROUND(I164*H164,3)</f>
        <v>0</v>
      </c>
      <c r="K164" s="189"/>
      <c r="L164" s="190"/>
      <c r="M164" s="191" t="s">
        <v>1</v>
      </c>
      <c r="N164" s="192" t="s">
        <v>41</v>
      </c>
      <c r="O164" s="55"/>
      <c r="P164" s="173">
        <f t="shared" ref="P164:P195" si="11">O164*H164</f>
        <v>0</v>
      </c>
      <c r="Q164" s="173">
        <v>1.75E-3</v>
      </c>
      <c r="R164" s="173">
        <f t="shared" ref="R164:R195" si="12">Q164*H164</f>
        <v>1.7500000000000002E-2</v>
      </c>
      <c r="S164" s="173">
        <v>0</v>
      </c>
      <c r="T164" s="174">
        <f t="shared" ref="T164:T195" si="13"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5" t="s">
        <v>798</v>
      </c>
      <c r="AT164" s="175" t="s">
        <v>395</v>
      </c>
      <c r="AU164" s="175" t="s">
        <v>88</v>
      </c>
      <c r="AY164" s="14" t="s">
        <v>132</v>
      </c>
      <c r="BE164" s="176">
        <f t="shared" ref="BE164:BE184" si="14">IF(N164="základná",J164,0)</f>
        <v>0</v>
      </c>
      <c r="BF164" s="176">
        <f t="shared" ref="BF164:BF184" si="15">IF(N164="znížená",J164,0)</f>
        <v>0</v>
      </c>
      <c r="BG164" s="176">
        <f t="shared" ref="BG164:BG184" si="16">IF(N164="zákl. prenesená",J164,0)</f>
        <v>0</v>
      </c>
      <c r="BH164" s="176">
        <f t="shared" ref="BH164:BH184" si="17">IF(N164="zníž. prenesená",J164,0)</f>
        <v>0</v>
      </c>
      <c r="BI164" s="176">
        <f t="shared" ref="BI164:BI184" si="18">IF(N164="nulová",J164,0)</f>
        <v>0</v>
      </c>
      <c r="BJ164" s="14" t="s">
        <v>88</v>
      </c>
      <c r="BK164" s="177">
        <f t="shared" ref="BK164:BK184" si="19">ROUND(I164*H164,3)</f>
        <v>0</v>
      </c>
      <c r="BL164" s="14" t="s">
        <v>560</v>
      </c>
      <c r="BM164" s="175" t="s">
        <v>584</v>
      </c>
    </row>
    <row r="165" spans="1:65" s="2" customFormat="1" ht="21.75" customHeight="1">
      <c r="A165" s="29"/>
      <c r="B165" s="163"/>
      <c r="C165" s="164" t="s">
        <v>283</v>
      </c>
      <c r="D165" s="164" t="s">
        <v>135</v>
      </c>
      <c r="E165" s="165" t="s">
        <v>856</v>
      </c>
      <c r="F165" s="166" t="s">
        <v>857</v>
      </c>
      <c r="G165" s="167" t="s">
        <v>155</v>
      </c>
      <c r="H165" s="168">
        <v>60</v>
      </c>
      <c r="I165" s="169"/>
      <c r="J165" s="168">
        <f t="shared" si="10"/>
        <v>0</v>
      </c>
      <c r="K165" s="170"/>
      <c r="L165" s="30"/>
      <c r="M165" s="171" t="s">
        <v>1</v>
      </c>
      <c r="N165" s="172" t="s">
        <v>41</v>
      </c>
      <c r="O165" s="55"/>
      <c r="P165" s="173">
        <f t="shared" si="11"/>
        <v>0</v>
      </c>
      <c r="Q165" s="173">
        <v>0</v>
      </c>
      <c r="R165" s="173">
        <f t="shared" si="12"/>
        <v>0</v>
      </c>
      <c r="S165" s="173">
        <v>0</v>
      </c>
      <c r="T165" s="174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5" t="s">
        <v>560</v>
      </c>
      <c r="AT165" s="175" t="s">
        <v>135</v>
      </c>
      <c r="AU165" s="175" t="s">
        <v>88</v>
      </c>
      <c r="AY165" s="14" t="s">
        <v>132</v>
      </c>
      <c r="BE165" s="176">
        <f t="shared" si="14"/>
        <v>0</v>
      </c>
      <c r="BF165" s="176">
        <f t="shared" si="15"/>
        <v>0</v>
      </c>
      <c r="BG165" s="176">
        <f t="shared" si="16"/>
        <v>0</v>
      </c>
      <c r="BH165" s="176">
        <f t="shared" si="17"/>
        <v>0</v>
      </c>
      <c r="BI165" s="176">
        <f t="shared" si="18"/>
        <v>0</v>
      </c>
      <c r="BJ165" s="14" t="s">
        <v>88</v>
      </c>
      <c r="BK165" s="177">
        <f t="shared" si="19"/>
        <v>0</v>
      </c>
      <c r="BL165" s="14" t="s">
        <v>560</v>
      </c>
      <c r="BM165" s="175" t="s">
        <v>592</v>
      </c>
    </row>
    <row r="166" spans="1:65" s="2" customFormat="1" ht="21.75" customHeight="1">
      <c r="A166" s="29"/>
      <c r="B166" s="163"/>
      <c r="C166" s="183" t="s">
        <v>289</v>
      </c>
      <c r="D166" s="183" t="s">
        <v>395</v>
      </c>
      <c r="E166" s="184" t="s">
        <v>858</v>
      </c>
      <c r="F166" s="185" t="s">
        <v>859</v>
      </c>
      <c r="G166" s="186" t="s">
        <v>155</v>
      </c>
      <c r="H166" s="187">
        <v>60</v>
      </c>
      <c r="I166" s="188"/>
      <c r="J166" s="187">
        <f t="shared" si="10"/>
        <v>0</v>
      </c>
      <c r="K166" s="189"/>
      <c r="L166" s="190"/>
      <c r="M166" s="191" t="s">
        <v>1</v>
      </c>
      <c r="N166" s="192" t="s">
        <v>41</v>
      </c>
      <c r="O166" s="55"/>
      <c r="P166" s="173">
        <f t="shared" si="11"/>
        <v>0</v>
      </c>
      <c r="Q166" s="173">
        <v>6.4999999999999997E-3</v>
      </c>
      <c r="R166" s="173">
        <f t="shared" si="12"/>
        <v>0.38999999999999996</v>
      </c>
      <c r="S166" s="173">
        <v>0</v>
      </c>
      <c r="T166" s="174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5" t="s">
        <v>798</v>
      </c>
      <c r="AT166" s="175" t="s">
        <v>395</v>
      </c>
      <c r="AU166" s="175" t="s">
        <v>88</v>
      </c>
      <c r="AY166" s="14" t="s">
        <v>132</v>
      </c>
      <c r="BE166" s="176">
        <f t="shared" si="14"/>
        <v>0</v>
      </c>
      <c r="BF166" s="176">
        <f t="shared" si="15"/>
        <v>0</v>
      </c>
      <c r="BG166" s="176">
        <f t="shared" si="16"/>
        <v>0</v>
      </c>
      <c r="BH166" s="176">
        <f t="shared" si="17"/>
        <v>0</v>
      </c>
      <c r="BI166" s="176">
        <f t="shared" si="18"/>
        <v>0</v>
      </c>
      <c r="BJ166" s="14" t="s">
        <v>88</v>
      </c>
      <c r="BK166" s="177">
        <f t="shared" si="19"/>
        <v>0</v>
      </c>
      <c r="BL166" s="14" t="s">
        <v>560</v>
      </c>
      <c r="BM166" s="175" t="s">
        <v>600</v>
      </c>
    </row>
    <row r="167" spans="1:65" s="2" customFormat="1" ht="16.5" customHeight="1">
      <c r="A167" s="29"/>
      <c r="B167" s="163"/>
      <c r="C167" s="183" t="s">
        <v>293</v>
      </c>
      <c r="D167" s="183" t="s">
        <v>395</v>
      </c>
      <c r="E167" s="184" t="s">
        <v>860</v>
      </c>
      <c r="F167" s="185" t="s">
        <v>861</v>
      </c>
      <c r="G167" s="186" t="s">
        <v>155</v>
      </c>
      <c r="H167" s="187">
        <v>2</v>
      </c>
      <c r="I167" s="188"/>
      <c r="J167" s="187">
        <f t="shared" si="10"/>
        <v>0</v>
      </c>
      <c r="K167" s="189"/>
      <c r="L167" s="190"/>
      <c r="M167" s="191" t="s">
        <v>1</v>
      </c>
      <c r="N167" s="192" t="s">
        <v>41</v>
      </c>
      <c r="O167" s="55"/>
      <c r="P167" s="173">
        <f t="shared" si="11"/>
        <v>0</v>
      </c>
      <c r="Q167" s="173">
        <v>3.5000000000000001E-3</v>
      </c>
      <c r="R167" s="173">
        <f t="shared" si="12"/>
        <v>7.0000000000000001E-3</v>
      </c>
      <c r="S167" s="173">
        <v>0</v>
      </c>
      <c r="T167" s="174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5" t="s">
        <v>798</v>
      </c>
      <c r="AT167" s="175" t="s">
        <v>395</v>
      </c>
      <c r="AU167" s="175" t="s">
        <v>88</v>
      </c>
      <c r="AY167" s="14" t="s">
        <v>132</v>
      </c>
      <c r="BE167" s="176">
        <f t="shared" si="14"/>
        <v>0</v>
      </c>
      <c r="BF167" s="176">
        <f t="shared" si="15"/>
        <v>0</v>
      </c>
      <c r="BG167" s="176">
        <f t="shared" si="16"/>
        <v>0</v>
      </c>
      <c r="BH167" s="176">
        <f t="shared" si="17"/>
        <v>0</v>
      </c>
      <c r="BI167" s="176">
        <f t="shared" si="18"/>
        <v>0</v>
      </c>
      <c r="BJ167" s="14" t="s">
        <v>88</v>
      </c>
      <c r="BK167" s="177">
        <f t="shared" si="19"/>
        <v>0</v>
      </c>
      <c r="BL167" s="14" t="s">
        <v>560</v>
      </c>
      <c r="BM167" s="175" t="s">
        <v>608</v>
      </c>
    </row>
    <row r="168" spans="1:65" s="2" customFormat="1" ht="16.5" customHeight="1">
      <c r="A168" s="29"/>
      <c r="B168" s="163"/>
      <c r="C168" s="164" t="s">
        <v>299</v>
      </c>
      <c r="D168" s="164" t="s">
        <v>135</v>
      </c>
      <c r="E168" s="165" t="s">
        <v>862</v>
      </c>
      <c r="F168" s="166" t="s">
        <v>863</v>
      </c>
      <c r="G168" s="167" t="s">
        <v>138</v>
      </c>
      <c r="H168" s="168">
        <v>445</v>
      </c>
      <c r="I168" s="169"/>
      <c r="J168" s="168">
        <f t="shared" si="10"/>
        <v>0</v>
      </c>
      <c r="K168" s="170"/>
      <c r="L168" s="30"/>
      <c r="M168" s="171" t="s">
        <v>1</v>
      </c>
      <c r="N168" s="172" t="s">
        <v>41</v>
      </c>
      <c r="O168" s="55"/>
      <c r="P168" s="173">
        <f t="shared" si="11"/>
        <v>0</v>
      </c>
      <c r="Q168" s="173">
        <v>0</v>
      </c>
      <c r="R168" s="173">
        <f t="shared" si="12"/>
        <v>0</v>
      </c>
      <c r="S168" s="173">
        <v>0</v>
      </c>
      <c r="T168" s="174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5" t="s">
        <v>560</v>
      </c>
      <c r="AT168" s="175" t="s">
        <v>135</v>
      </c>
      <c r="AU168" s="175" t="s">
        <v>88</v>
      </c>
      <c r="AY168" s="14" t="s">
        <v>132</v>
      </c>
      <c r="BE168" s="176">
        <f t="shared" si="14"/>
        <v>0</v>
      </c>
      <c r="BF168" s="176">
        <f t="shared" si="15"/>
        <v>0</v>
      </c>
      <c r="BG168" s="176">
        <f t="shared" si="16"/>
        <v>0</v>
      </c>
      <c r="BH168" s="176">
        <f t="shared" si="17"/>
        <v>0</v>
      </c>
      <c r="BI168" s="176">
        <f t="shared" si="18"/>
        <v>0</v>
      </c>
      <c r="BJ168" s="14" t="s">
        <v>88</v>
      </c>
      <c r="BK168" s="177">
        <f t="shared" si="19"/>
        <v>0</v>
      </c>
      <c r="BL168" s="14" t="s">
        <v>560</v>
      </c>
      <c r="BM168" s="175" t="s">
        <v>618</v>
      </c>
    </row>
    <row r="169" spans="1:65" s="2" customFormat="1" ht="16.5" customHeight="1">
      <c r="A169" s="29"/>
      <c r="B169" s="163"/>
      <c r="C169" s="183" t="s">
        <v>303</v>
      </c>
      <c r="D169" s="183" t="s">
        <v>395</v>
      </c>
      <c r="E169" s="184" t="s">
        <v>864</v>
      </c>
      <c r="F169" s="185" t="s">
        <v>865</v>
      </c>
      <c r="G169" s="186" t="s">
        <v>138</v>
      </c>
      <c r="H169" s="187">
        <v>445</v>
      </c>
      <c r="I169" s="188"/>
      <c r="J169" s="187">
        <f t="shared" si="10"/>
        <v>0</v>
      </c>
      <c r="K169" s="189"/>
      <c r="L169" s="190"/>
      <c r="M169" s="191" t="s">
        <v>1</v>
      </c>
      <c r="N169" s="192" t="s">
        <v>41</v>
      </c>
      <c r="O169" s="55"/>
      <c r="P169" s="173">
        <f t="shared" si="11"/>
        <v>0</v>
      </c>
      <c r="Q169" s="173">
        <v>1.3999999999999999E-4</v>
      </c>
      <c r="R169" s="173">
        <f t="shared" si="12"/>
        <v>6.2299999999999994E-2</v>
      </c>
      <c r="S169" s="173">
        <v>0</v>
      </c>
      <c r="T169" s="174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5" t="s">
        <v>798</v>
      </c>
      <c r="AT169" s="175" t="s">
        <v>395</v>
      </c>
      <c r="AU169" s="175" t="s">
        <v>88</v>
      </c>
      <c r="AY169" s="14" t="s">
        <v>132</v>
      </c>
      <c r="BE169" s="176">
        <f t="shared" si="14"/>
        <v>0</v>
      </c>
      <c r="BF169" s="176">
        <f t="shared" si="15"/>
        <v>0</v>
      </c>
      <c r="BG169" s="176">
        <f t="shared" si="16"/>
        <v>0</v>
      </c>
      <c r="BH169" s="176">
        <f t="shared" si="17"/>
        <v>0</v>
      </c>
      <c r="BI169" s="176">
        <f t="shared" si="18"/>
        <v>0</v>
      </c>
      <c r="BJ169" s="14" t="s">
        <v>88</v>
      </c>
      <c r="BK169" s="177">
        <f t="shared" si="19"/>
        <v>0</v>
      </c>
      <c r="BL169" s="14" t="s">
        <v>560</v>
      </c>
      <c r="BM169" s="175" t="s">
        <v>628</v>
      </c>
    </row>
    <row r="170" spans="1:65" s="2" customFormat="1" ht="16.5" customHeight="1">
      <c r="A170" s="29"/>
      <c r="B170" s="163"/>
      <c r="C170" s="164" t="s">
        <v>309</v>
      </c>
      <c r="D170" s="164" t="s">
        <v>135</v>
      </c>
      <c r="E170" s="165" t="s">
        <v>866</v>
      </c>
      <c r="F170" s="166" t="s">
        <v>867</v>
      </c>
      <c r="G170" s="167" t="s">
        <v>138</v>
      </c>
      <c r="H170" s="168">
        <v>830</v>
      </c>
      <c r="I170" s="169"/>
      <c r="J170" s="168">
        <f t="shared" si="10"/>
        <v>0</v>
      </c>
      <c r="K170" s="170"/>
      <c r="L170" s="30"/>
      <c r="M170" s="171" t="s">
        <v>1</v>
      </c>
      <c r="N170" s="172" t="s">
        <v>41</v>
      </c>
      <c r="O170" s="55"/>
      <c r="P170" s="173">
        <f t="shared" si="11"/>
        <v>0</v>
      </c>
      <c r="Q170" s="173">
        <v>0</v>
      </c>
      <c r="R170" s="173">
        <f t="shared" si="12"/>
        <v>0</v>
      </c>
      <c r="S170" s="173">
        <v>0</v>
      </c>
      <c r="T170" s="174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5" t="s">
        <v>560</v>
      </c>
      <c r="AT170" s="175" t="s">
        <v>135</v>
      </c>
      <c r="AU170" s="175" t="s">
        <v>88</v>
      </c>
      <c r="AY170" s="14" t="s">
        <v>132</v>
      </c>
      <c r="BE170" s="176">
        <f t="shared" si="14"/>
        <v>0</v>
      </c>
      <c r="BF170" s="176">
        <f t="shared" si="15"/>
        <v>0</v>
      </c>
      <c r="BG170" s="176">
        <f t="shared" si="16"/>
        <v>0</v>
      </c>
      <c r="BH170" s="176">
        <f t="shared" si="17"/>
        <v>0</v>
      </c>
      <c r="BI170" s="176">
        <f t="shared" si="18"/>
        <v>0</v>
      </c>
      <c r="BJ170" s="14" t="s">
        <v>88</v>
      </c>
      <c r="BK170" s="177">
        <f t="shared" si="19"/>
        <v>0</v>
      </c>
      <c r="BL170" s="14" t="s">
        <v>560</v>
      </c>
      <c r="BM170" s="175" t="s">
        <v>636</v>
      </c>
    </row>
    <row r="171" spans="1:65" s="2" customFormat="1" ht="16.5" customHeight="1">
      <c r="A171" s="29"/>
      <c r="B171" s="163"/>
      <c r="C171" s="183" t="s">
        <v>315</v>
      </c>
      <c r="D171" s="183" t="s">
        <v>395</v>
      </c>
      <c r="E171" s="184" t="s">
        <v>868</v>
      </c>
      <c r="F171" s="185" t="s">
        <v>869</v>
      </c>
      <c r="G171" s="186" t="s">
        <v>138</v>
      </c>
      <c r="H171" s="187">
        <v>830</v>
      </c>
      <c r="I171" s="188"/>
      <c r="J171" s="187">
        <f t="shared" si="10"/>
        <v>0</v>
      </c>
      <c r="K171" s="189"/>
      <c r="L171" s="190"/>
      <c r="M171" s="191" t="s">
        <v>1</v>
      </c>
      <c r="N171" s="192" t="s">
        <v>41</v>
      </c>
      <c r="O171" s="55"/>
      <c r="P171" s="173">
        <f t="shared" si="11"/>
        <v>0</v>
      </c>
      <c r="Q171" s="173">
        <v>1.9000000000000001E-4</v>
      </c>
      <c r="R171" s="173">
        <f t="shared" si="12"/>
        <v>0.15770000000000001</v>
      </c>
      <c r="S171" s="173">
        <v>0</v>
      </c>
      <c r="T171" s="174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5" t="s">
        <v>798</v>
      </c>
      <c r="AT171" s="175" t="s">
        <v>395</v>
      </c>
      <c r="AU171" s="175" t="s">
        <v>88</v>
      </c>
      <c r="AY171" s="14" t="s">
        <v>132</v>
      </c>
      <c r="BE171" s="176">
        <f t="shared" si="14"/>
        <v>0</v>
      </c>
      <c r="BF171" s="176">
        <f t="shared" si="15"/>
        <v>0</v>
      </c>
      <c r="BG171" s="176">
        <f t="shared" si="16"/>
        <v>0</v>
      </c>
      <c r="BH171" s="176">
        <f t="shared" si="17"/>
        <v>0</v>
      </c>
      <c r="BI171" s="176">
        <f t="shared" si="18"/>
        <v>0</v>
      </c>
      <c r="BJ171" s="14" t="s">
        <v>88</v>
      </c>
      <c r="BK171" s="177">
        <f t="shared" si="19"/>
        <v>0</v>
      </c>
      <c r="BL171" s="14" t="s">
        <v>560</v>
      </c>
      <c r="BM171" s="175" t="s">
        <v>644</v>
      </c>
    </row>
    <row r="172" spans="1:65" s="2" customFormat="1" ht="16.5" customHeight="1">
      <c r="A172" s="29"/>
      <c r="B172" s="163"/>
      <c r="C172" s="164" t="s">
        <v>471</v>
      </c>
      <c r="D172" s="164" t="s">
        <v>135</v>
      </c>
      <c r="E172" s="165" t="s">
        <v>870</v>
      </c>
      <c r="F172" s="166" t="s">
        <v>871</v>
      </c>
      <c r="G172" s="167" t="s">
        <v>138</v>
      </c>
      <c r="H172" s="168">
        <v>160</v>
      </c>
      <c r="I172" s="169"/>
      <c r="J172" s="168">
        <f t="shared" si="10"/>
        <v>0</v>
      </c>
      <c r="K172" s="170"/>
      <c r="L172" s="30"/>
      <c r="M172" s="171" t="s">
        <v>1</v>
      </c>
      <c r="N172" s="172" t="s">
        <v>41</v>
      </c>
      <c r="O172" s="55"/>
      <c r="P172" s="173">
        <f t="shared" si="11"/>
        <v>0</v>
      </c>
      <c r="Q172" s="173">
        <v>0</v>
      </c>
      <c r="R172" s="173">
        <f t="shared" si="12"/>
        <v>0</v>
      </c>
      <c r="S172" s="173">
        <v>0</v>
      </c>
      <c r="T172" s="174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5" t="s">
        <v>560</v>
      </c>
      <c r="AT172" s="175" t="s">
        <v>135</v>
      </c>
      <c r="AU172" s="175" t="s">
        <v>88</v>
      </c>
      <c r="AY172" s="14" t="s">
        <v>132</v>
      </c>
      <c r="BE172" s="176">
        <f t="shared" si="14"/>
        <v>0</v>
      </c>
      <c r="BF172" s="176">
        <f t="shared" si="15"/>
        <v>0</v>
      </c>
      <c r="BG172" s="176">
        <f t="shared" si="16"/>
        <v>0</v>
      </c>
      <c r="BH172" s="176">
        <f t="shared" si="17"/>
        <v>0</v>
      </c>
      <c r="BI172" s="176">
        <f t="shared" si="18"/>
        <v>0</v>
      </c>
      <c r="BJ172" s="14" t="s">
        <v>88</v>
      </c>
      <c r="BK172" s="177">
        <f t="shared" si="19"/>
        <v>0</v>
      </c>
      <c r="BL172" s="14" t="s">
        <v>560</v>
      </c>
      <c r="BM172" s="175" t="s">
        <v>652</v>
      </c>
    </row>
    <row r="173" spans="1:65" s="2" customFormat="1" ht="16.5" customHeight="1">
      <c r="A173" s="29"/>
      <c r="B173" s="163"/>
      <c r="C173" s="183" t="s">
        <v>475</v>
      </c>
      <c r="D173" s="183" t="s">
        <v>395</v>
      </c>
      <c r="E173" s="184" t="s">
        <v>872</v>
      </c>
      <c r="F173" s="185" t="s">
        <v>873</v>
      </c>
      <c r="G173" s="186" t="s">
        <v>138</v>
      </c>
      <c r="H173" s="187">
        <v>160</v>
      </c>
      <c r="I173" s="188"/>
      <c r="J173" s="187">
        <f t="shared" si="10"/>
        <v>0</v>
      </c>
      <c r="K173" s="189"/>
      <c r="L173" s="190"/>
      <c r="M173" s="191" t="s">
        <v>1</v>
      </c>
      <c r="N173" s="192" t="s">
        <v>41</v>
      </c>
      <c r="O173" s="55"/>
      <c r="P173" s="173">
        <f t="shared" si="11"/>
        <v>0</v>
      </c>
      <c r="Q173" s="173">
        <v>1.9000000000000001E-4</v>
      </c>
      <c r="R173" s="173">
        <f t="shared" si="12"/>
        <v>3.0400000000000003E-2</v>
      </c>
      <c r="S173" s="173">
        <v>0</v>
      </c>
      <c r="T173" s="174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5" t="s">
        <v>798</v>
      </c>
      <c r="AT173" s="175" t="s">
        <v>395</v>
      </c>
      <c r="AU173" s="175" t="s">
        <v>88</v>
      </c>
      <c r="AY173" s="14" t="s">
        <v>132</v>
      </c>
      <c r="BE173" s="176">
        <f t="shared" si="14"/>
        <v>0</v>
      </c>
      <c r="BF173" s="176">
        <f t="shared" si="15"/>
        <v>0</v>
      </c>
      <c r="BG173" s="176">
        <f t="shared" si="16"/>
        <v>0</v>
      </c>
      <c r="BH173" s="176">
        <f t="shared" si="17"/>
        <v>0</v>
      </c>
      <c r="BI173" s="176">
        <f t="shared" si="18"/>
        <v>0</v>
      </c>
      <c r="BJ173" s="14" t="s">
        <v>88</v>
      </c>
      <c r="BK173" s="177">
        <f t="shared" si="19"/>
        <v>0</v>
      </c>
      <c r="BL173" s="14" t="s">
        <v>560</v>
      </c>
      <c r="BM173" s="175" t="s">
        <v>660</v>
      </c>
    </row>
    <row r="174" spans="1:65" s="2" customFormat="1" ht="21.75" customHeight="1">
      <c r="A174" s="29"/>
      <c r="B174" s="163"/>
      <c r="C174" s="164" t="s">
        <v>479</v>
      </c>
      <c r="D174" s="164" t="s">
        <v>135</v>
      </c>
      <c r="E174" s="165" t="s">
        <v>874</v>
      </c>
      <c r="F174" s="166" t="s">
        <v>875</v>
      </c>
      <c r="G174" s="167" t="s">
        <v>138</v>
      </c>
      <c r="H174" s="168">
        <v>80</v>
      </c>
      <c r="I174" s="169"/>
      <c r="J174" s="168">
        <f t="shared" si="10"/>
        <v>0</v>
      </c>
      <c r="K174" s="170"/>
      <c r="L174" s="30"/>
      <c r="M174" s="171" t="s">
        <v>1</v>
      </c>
      <c r="N174" s="172" t="s">
        <v>41</v>
      </c>
      <c r="O174" s="55"/>
      <c r="P174" s="173">
        <f t="shared" si="11"/>
        <v>0</v>
      </c>
      <c r="Q174" s="173">
        <v>0</v>
      </c>
      <c r="R174" s="173">
        <f t="shared" si="12"/>
        <v>0</v>
      </c>
      <c r="S174" s="173">
        <v>0</v>
      </c>
      <c r="T174" s="174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5" t="s">
        <v>560</v>
      </c>
      <c r="AT174" s="175" t="s">
        <v>135</v>
      </c>
      <c r="AU174" s="175" t="s">
        <v>88</v>
      </c>
      <c r="AY174" s="14" t="s">
        <v>132</v>
      </c>
      <c r="BE174" s="176">
        <f t="shared" si="14"/>
        <v>0</v>
      </c>
      <c r="BF174" s="176">
        <f t="shared" si="15"/>
        <v>0</v>
      </c>
      <c r="BG174" s="176">
        <f t="shared" si="16"/>
        <v>0</v>
      </c>
      <c r="BH174" s="176">
        <f t="shared" si="17"/>
        <v>0</v>
      </c>
      <c r="BI174" s="176">
        <f t="shared" si="18"/>
        <v>0</v>
      </c>
      <c r="BJ174" s="14" t="s">
        <v>88</v>
      </c>
      <c r="BK174" s="177">
        <f t="shared" si="19"/>
        <v>0</v>
      </c>
      <c r="BL174" s="14" t="s">
        <v>560</v>
      </c>
      <c r="BM174" s="175" t="s">
        <v>667</v>
      </c>
    </row>
    <row r="175" spans="1:65" s="2" customFormat="1" ht="16.5" customHeight="1">
      <c r="A175" s="29"/>
      <c r="B175" s="163"/>
      <c r="C175" s="183" t="s">
        <v>483</v>
      </c>
      <c r="D175" s="183" t="s">
        <v>395</v>
      </c>
      <c r="E175" s="184" t="s">
        <v>876</v>
      </c>
      <c r="F175" s="185" t="s">
        <v>877</v>
      </c>
      <c r="G175" s="186" t="s">
        <v>138</v>
      </c>
      <c r="H175" s="187">
        <v>80</v>
      </c>
      <c r="I175" s="188"/>
      <c r="J175" s="187">
        <f t="shared" si="10"/>
        <v>0</v>
      </c>
      <c r="K175" s="189"/>
      <c r="L175" s="190"/>
      <c r="M175" s="191" t="s">
        <v>1</v>
      </c>
      <c r="N175" s="192" t="s">
        <v>41</v>
      </c>
      <c r="O175" s="55"/>
      <c r="P175" s="173">
        <f t="shared" si="11"/>
        <v>0</v>
      </c>
      <c r="Q175" s="173">
        <v>6.9999999999999994E-5</v>
      </c>
      <c r="R175" s="173">
        <f t="shared" si="12"/>
        <v>5.5999999999999991E-3</v>
      </c>
      <c r="S175" s="173">
        <v>0</v>
      </c>
      <c r="T175" s="174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5" t="s">
        <v>798</v>
      </c>
      <c r="AT175" s="175" t="s">
        <v>395</v>
      </c>
      <c r="AU175" s="175" t="s">
        <v>88</v>
      </c>
      <c r="AY175" s="14" t="s">
        <v>132</v>
      </c>
      <c r="BE175" s="176">
        <f t="shared" si="14"/>
        <v>0</v>
      </c>
      <c r="BF175" s="176">
        <f t="shared" si="15"/>
        <v>0</v>
      </c>
      <c r="BG175" s="176">
        <f t="shared" si="16"/>
        <v>0</v>
      </c>
      <c r="BH175" s="176">
        <f t="shared" si="17"/>
        <v>0</v>
      </c>
      <c r="BI175" s="176">
        <f t="shared" si="18"/>
        <v>0</v>
      </c>
      <c r="BJ175" s="14" t="s">
        <v>88</v>
      </c>
      <c r="BK175" s="177">
        <f t="shared" si="19"/>
        <v>0</v>
      </c>
      <c r="BL175" s="14" t="s">
        <v>560</v>
      </c>
      <c r="BM175" s="175" t="s">
        <v>677</v>
      </c>
    </row>
    <row r="176" spans="1:65" s="2" customFormat="1" ht="21.75" customHeight="1">
      <c r="A176" s="29"/>
      <c r="B176" s="163"/>
      <c r="C176" s="164" t="s">
        <v>487</v>
      </c>
      <c r="D176" s="164" t="s">
        <v>135</v>
      </c>
      <c r="E176" s="165" t="s">
        <v>878</v>
      </c>
      <c r="F176" s="166" t="s">
        <v>879</v>
      </c>
      <c r="G176" s="167" t="s">
        <v>138</v>
      </c>
      <c r="H176" s="168">
        <v>10</v>
      </c>
      <c r="I176" s="169"/>
      <c r="J176" s="168">
        <f t="shared" si="10"/>
        <v>0</v>
      </c>
      <c r="K176" s="170"/>
      <c r="L176" s="30"/>
      <c r="M176" s="171" t="s">
        <v>1</v>
      </c>
      <c r="N176" s="172" t="s">
        <v>41</v>
      </c>
      <c r="O176" s="55"/>
      <c r="P176" s="173">
        <f t="shared" si="11"/>
        <v>0</v>
      </c>
      <c r="Q176" s="173">
        <v>0</v>
      </c>
      <c r="R176" s="173">
        <f t="shared" si="12"/>
        <v>0</v>
      </c>
      <c r="S176" s="173">
        <v>0</v>
      </c>
      <c r="T176" s="174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5" t="s">
        <v>560</v>
      </c>
      <c r="AT176" s="175" t="s">
        <v>135</v>
      </c>
      <c r="AU176" s="175" t="s">
        <v>88</v>
      </c>
      <c r="AY176" s="14" t="s">
        <v>132</v>
      </c>
      <c r="BE176" s="176">
        <f t="shared" si="14"/>
        <v>0</v>
      </c>
      <c r="BF176" s="176">
        <f t="shared" si="15"/>
        <v>0</v>
      </c>
      <c r="BG176" s="176">
        <f t="shared" si="16"/>
        <v>0</v>
      </c>
      <c r="BH176" s="176">
        <f t="shared" si="17"/>
        <v>0</v>
      </c>
      <c r="BI176" s="176">
        <f t="shared" si="18"/>
        <v>0</v>
      </c>
      <c r="BJ176" s="14" t="s">
        <v>88</v>
      </c>
      <c r="BK176" s="177">
        <f t="shared" si="19"/>
        <v>0</v>
      </c>
      <c r="BL176" s="14" t="s">
        <v>560</v>
      </c>
      <c r="BM176" s="175" t="s">
        <v>685</v>
      </c>
    </row>
    <row r="177" spans="1:65" s="2" customFormat="1" ht="16.5" customHeight="1">
      <c r="A177" s="29"/>
      <c r="B177" s="163"/>
      <c r="C177" s="183" t="s">
        <v>491</v>
      </c>
      <c r="D177" s="183" t="s">
        <v>395</v>
      </c>
      <c r="E177" s="184" t="s">
        <v>880</v>
      </c>
      <c r="F177" s="185" t="s">
        <v>881</v>
      </c>
      <c r="G177" s="186" t="s">
        <v>138</v>
      </c>
      <c r="H177" s="187">
        <v>10</v>
      </c>
      <c r="I177" s="188"/>
      <c r="J177" s="187">
        <f t="shared" si="10"/>
        <v>0</v>
      </c>
      <c r="K177" s="189"/>
      <c r="L177" s="190"/>
      <c r="M177" s="191" t="s">
        <v>1</v>
      </c>
      <c r="N177" s="192" t="s">
        <v>41</v>
      </c>
      <c r="O177" s="55"/>
      <c r="P177" s="173">
        <f t="shared" si="11"/>
        <v>0</v>
      </c>
      <c r="Q177" s="173">
        <v>2.4000000000000001E-4</v>
      </c>
      <c r="R177" s="173">
        <f t="shared" si="12"/>
        <v>2.4000000000000002E-3</v>
      </c>
      <c r="S177" s="173">
        <v>0</v>
      </c>
      <c r="T177" s="174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5" t="s">
        <v>798</v>
      </c>
      <c r="AT177" s="175" t="s">
        <v>395</v>
      </c>
      <c r="AU177" s="175" t="s">
        <v>88</v>
      </c>
      <c r="AY177" s="14" t="s">
        <v>132</v>
      </c>
      <c r="BE177" s="176">
        <f t="shared" si="14"/>
        <v>0</v>
      </c>
      <c r="BF177" s="176">
        <f t="shared" si="15"/>
        <v>0</v>
      </c>
      <c r="BG177" s="176">
        <f t="shared" si="16"/>
        <v>0</v>
      </c>
      <c r="BH177" s="176">
        <f t="shared" si="17"/>
        <v>0</v>
      </c>
      <c r="BI177" s="176">
        <f t="shared" si="18"/>
        <v>0</v>
      </c>
      <c r="BJ177" s="14" t="s">
        <v>88</v>
      </c>
      <c r="BK177" s="177">
        <f t="shared" si="19"/>
        <v>0</v>
      </c>
      <c r="BL177" s="14" t="s">
        <v>560</v>
      </c>
      <c r="BM177" s="175" t="s">
        <v>691</v>
      </c>
    </row>
    <row r="178" spans="1:65" s="2" customFormat="1" ht="21.75" customHeight="1">
      <c r="A178" s="29"/>
      <c r="B178" s="163"/>
      <c r="C178" s="164" t="s">
        <v>496</v>
      </c>
      <c r="D178" s="164" t="s">
        <v>135</v>
      </c>
      <c r="E178" s="165" t="s">
        <v>882</v>
      </c>
      <c r="F178" s="166" t="s">
        <v>883</v>
      </c>
      <c r="G178" s="167" t="s">
        <v>138</v>
      </c>
      <c r="H178" s="168">
        <v>10</v>
      </c>
      <c r="I178" s="169"/>
      <c r="J178" s="168">
        <f t="shared" si="10"/>
        <v>0</v>
      </c>
      <c r="K178" s="170"/>
      <c r="L178" s="30"/>
      <c r="M178" s="171" t="s">
        <v>1</v>
      </c>
      <c r="N178" s="172" t="s">
        <v>41</v>
      </c>
      <c r="O178" s="55"/>
      <c r="P178" s="173">
        <f t="shared" si="11"/>
        <v>0</v>
      </c>
      <c r="Q178" s="173">
        <v>0</v>
      </c>
      <c r="R178" s="173">
        <f t="shared" si="12"/>
        <v>0</v>
      </c>
      <c r="S178" s="173">
        <v>0</v>
      </c>
      <c r="T178" s="174">
        <f t="shared" si="1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5" t="s">
        <v>560</v>
      </c>
      <c r="AT178" s="175" t="s">
        <v>135</v>
      </c>
      <c r="AU178" s="175" t="s">
        <v>88</v>
      </c>
      <c r="AY178" s="14" t="s">
        <v>132</v>
      </c>
      <c r="BE178" s="176">
        <f t="shared" si="14"/>
        <v>0</v>
      </c>
      <c r="BF178" s="176">
        <f t="shared" si="15"/>
        <v>0</v>
      </c>
      <c r="BG178" s="176">
        <f t="shared" si="16"/>
        <v>0</v>
      </c>
      <c r="BH178" s="176">
        <f t="shared" si="17"/>
        <v>0</v>
      </c>
      <c r="BI178" s="176">
        <f t="shared" si="18"/>
        <v>0</v>
      </c>
      <c r="BJ178" s="14" t="s">
        <v>88</v>
      </c>
      <c r="BK178" s="177">
        <f t="shared" si="19"/>
        <v>0</v>
      </c>
      <c r="BL178" s="14" t="s">
        <v>560</v>
      </c>
      <c r="BM178" s="175" t="s">
        <v>699</v>
      </c>
    </row>
    <row r="179" spans="1:65" s="2" customFormat="1" ht="16.5" customHeight="1">
      <c r="A179" s="29"/>
      <c r="B179" s="163"/>
      <c r="C179" s="183" t="s">
        <v>500</v>
      </c>
      <c r="D179" s="183" t="s">
        <v>395</v>
      </c>
      <c r="E179" s="184" t="s">
        <v>884</v>
      </c>
      <c r="F179" s="185" t="s">
        <v>885</v>
      </c>
      <c r="G179" s="186" t="s">
        <v>138</v>
      </c>
      <c r="H179" s="187">
        <v>10</v>
      </c>
      <c r="I179" s="188"/>
      <c r="J179" s="187">
        <f t="shared" si="10"/>
        <v>0</v>
      </c>
      <c r="K179" s="189"/>
      <c r="L179" s="190"/>
      <c r="M179" s="191" t="s">
        <v>1</v>
      </c>
      <c r="N179" s="192" t="s">
        <v>41</v>
      </c>
      <c r="O179" s="55"/>
      <c r="P179" s="173">
        <f t="shared" si="11"/>
        <v>0</v>
      </c>
      <c r="Q179" s="173">
        <v>1.97E-3</v>
      </c>
      <c r="R179" s="173">
        <f t="shared" si="12"/>
        <v>1.9699999999999999E-2</v>
      </c>
      <c r="S179" s="173">
        <v>0</v>
      </c>
      <c r="T179" s="174">
        <f t="shared" si="1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5" t="s">
        <v>798</v>
      </c>
      <c r="AT179" s="175" t="s">
        <v>395</v>
      </c>
      <c r="AU179" s="175" t="s">
        <v>88</v>
      </c>
      <c r="AY179" s="14" t="s">
        <v>132</v>
      </c>
      <c r="BE179" s="176">
        <f t="shared" si="14"/>
        <v>0</v>
      </c>
      <c r="BF179" s="176">
        <f t="shared" si="15"/>
        <v>0</v>
      </c>
      <c r="BG179" s="176">
        <f t="shared" si="16"/>
        <v>0</v>
      </c>
      <c r="BH179" s="176">
        <f t="shared" si="17"/>
        <v>0</v>
      </c>
      <c r="BI179" s="176">
        <f t="shared" si="18"/>
        <v>0</v>
      </c>
      <c r="BJ179" s="14" t="s">
        <v>88</v>
      </c>
      <c r="BK179" s="177">
        <f t="shared" si="19"/>
        <v>0</v>
      </c>
      <c r="BL179" s="14" t="s">
        <v>560</v>
      </c>
      <c r="BM179" s="175" t="s">
        <v>706</v>
      </c>
    </row>
    <row r="180" spans="1:65" s="2" customFormat="1" ht="21.75" customHeight="1">
      <c r="A180" s="29"/>
      <c r="B180" s="163"/>
      <c r="C180" s="164" t="s">
        <v>504</v>
      </c>
      <c r="D180" s="164" t="s">
        <v>135</v>
      </c>
      <c r="E180" s="165" t="s">
        <v>886</v>
      </c>
      <c r="F180" s="166" t="s">
        <v>887</v>
      </c>
      <c r="G180" s="167" t="s">
        <v>138</v>
      </c>
      <c r="H180" s="168">
        <v>125</v>
      </c>
      <c r="I180" s="169"/>
      <c r="J180" s="168">
        <f t="shared" si="10"/>
        <v>0</v>
      </c>
      <c r="K180" s="170"/>
      <c r="L180" s="30"/>
      <c r="M180" s="171" t="s">
        <v>1</v>
      </c>
      <c r="N180" s="172" t="s">
        <v>41</v>
      </c>
      <c r="O180" s="55"/>
      <c r="P180" s="173">
        <f t="shared" si="11"/>
        <v>0</v>
      </c>
      <c r="Q180" s="173">
        <v>0</v>
      </c>
      <c r="R180" s="173">
        <f t="shared" si="12"/>
        <v>0</v>
      </c>
      <c r="S180" s="173">
        <v>0</v>
      </c>
      <c r="T180" s="174">
        <f t="shared" si="1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5" t="s">
        <v>560</v>
      </c>
      <c r="AT180" s="175" t="s">
        <v>135</v>
      </c>
      <c r="AU180" s="175" t="s">
        <v>88</v>
      </c>
      <c r="AY180" s="14" t="s">
        <v>132</v>
      </c>
      <c r="BE180" s="176">
        <f t="shared" si="14"/>
        <v>0</v>
      </c>
      <c r="BF180" s="176">
        <f t="shared" si="15"/>
        <v>0</v>
      </c>
      <c r="BG180" s="176">
        <f t="shared" si="16"/>
        <v>0</v>
      </c>
      <c r="BH180" s="176">
        <f t="shared" si="17"/>
        <v>0</v>
      </c>
      <c r="BI180" s="176">
        <f t="shared" si="18"/>
        <v>0</v>
      </c>
      <c r="BJ180" s="14" t="s">
        <v>88</v>
      </c>
      <c r="BK180" s="177">
        <f t="shared" si="19"/>
        <v>0</v>
      </c>
      <c r="BL180" s="14" t="s">
        <v>560</v>
      </c>
      <c r="BM180" s="175" t="s">
        <v>714</v>
      </c>
    </row>
    <row r="181" spans="1:65" s="2" customFormat="1" ht="21.75" customHeight="1">
      <c r="A181" s="29"/>
      <c r="B181" s="163"/>
      <c r="C181" s="183" t="s">
        <v>508</v>
      </c>
      <c r="D181" s="183" t="s">
        <v>395</v>
      </c>
      <c r="E181" s="184" t="s">
        <v>888</v>
      </c>
      <c r="F181" s="185" t="s">
        <v>889</v>
      </c>
      <c r="G181" s="186" t="s">
        <v>138</v>
      </c>
      <c r="H181" s="187">
        <v>125</v>
      </c>
      <c r="I181" s="188"/>
      <c r="J181" s="187">
        <f t="shared" si="10"/>
        <v>0</v>
      </c>
      <c r="K181" s="189"/>
      <c r="L181" s="190"/>
      <c r="M181" s="191" t="s">
        <v>1</v>
      </c>
      <c r="N181" s="192" t="s">
        <v>41</v>
      </c>
      <c r="O181" s="55"/>
      <c r="P181" s="173">
        <f t="shared" si="11"/>
        <v>0</v>
      </c>
      <c r="Q181" s="173">
        <v>2.1000000000000001E-4</v>
      </c>
      <c r="R181" s="173">
        <f t="shared" si="12"/>
        <v>2.6250000000000002E-2</v>
      </c>
      <c r="S181" s="173">
        <v>0</v>
      </c>
      <c r="T181" s="174">
        <f t="shared" si="1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5" t="s">
        <v>798</v>
      </c>
      <c r="AT181" s="175" t="s">
        <v>395</v>
      </c>
      <c r="AU181" s="175" t="s">
        <v>88</v>
      </c>
      <c r="AY181" s="14" t="s">
        <v>132</v>
      </c>
      <c r="BE181" s="176">
        <f t="shared" si="14"/>
        <v>0</v>
      </c>
      <c r="BF181" s="176">
        <f t="shared" si="15"/>
        <v>0</v>
      </c>
      <c r="BG181" s="176">
        <f t="shared" si="16"/>
        <v>0</v>
      </c>
      <c r="BH181" s="176">
        <f t="shared" si="17"/>
        <v>0</v>
      </c>
      <c r="BI181" s="176">
        <f t="shared" si="18"/>
        <v>0</v>
      </c>
      <c r="BJ181" s="14" t="s">
        <v>88</v>
      </c>
      <c r="BK181" s="177">
        <f t="shared" si="19"/>
        <v>0</v>
      </c>
      <c r="BL181" s="14" t="s">
        <v>560</v>
      </c>
      <c r="BM181" s="175" t="s">
        <v>722</v>
      </c>
    </row>
    <row r="182" spans="1:65" s="2" customFormat="1" ht="16.5" customHeight="1">
      <c r="A182" s="29"/>
      <c r="B182" s="163"/>
      <c r="C182" s="164" t="s">
        <v>512</v>
      </c>
      <c r="D182" s="164" t="s">
        <v>135</v>
      </c>
      <c r="E182" s="165" t="s">
        <v>763</v>
      </c>
      <c r="F182" s="166" t="s">
        <v>764</v>
      </c>
      <c r="G182" s="167" t="s">
        <v>437</v>
      </c>
      <c r="H182" s="169"/>
      <c r="I182" s="169"/>
      <c r="J182" s="168">
        <f t="shared" si="10"/>
        <v>0</v>
      </c>
      <c r="K182" s="170"/>
      <c r="L182" s="30"/>
      <c r="M182" s="171" t="s">
        <v>1</v>
      </c>
      <c r="N182" s="172" t="s">
        <v>41</v>
      </c>
      <c r="O182" s="55"/>
      <c r="P182" s="173">
        <f t="shared" si="11"/>
        <v>0</v>
      </c>
      <c r="Q182" s="173">
        <v>0</v>
      </c>
      <c r="R182" s="173">
        <f t="shared" si="12"/>
        <v>0</v>
      </c>
      <c r="S182" s="173">
        <v>0</v>
      </c>
      <c r="T182" s="174">
        <f t="shared" si="1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5" t="s">
        <v>560</v>
      </c>
      <c r="AT182" s="175" t="s">
        <v>135</v>
      </c>
      <c r="AU182" s="175" t="s">
        <v>88</v>
      </c>
      <c r="AY182" s="14" t="s">
        <v>132</v>
      </c>
      <c r="BE182" s="176">
        <f t="shared" si="14"/>
        <v>0</v>
      </c>
      <c r="BF182" s="176">
        <f t="shared" si="15"/>
        <v>0</v>
      </c>
      <c r="BG182" s="176">
        <f t="shared" si="16"/>
        <v>0</v>
      </c>
      <c r="BH182" s="176">
        <f t="shared" si="17"/>
        <v>0</v>
      </c>
      <c r="BI182" s="176">
        <f t="shared" si="18"/>
        <v>0</v>
      </c>
      <c r="BJ182" s="14" t="s">
        <v>88</v>
      </c>
      <c r="BK182" s="177">
        <f t="shared" si="19"/>
        <v>0</v>
      </c>
      <c r="BL182" s="14" t="s">
        <v>560</v>
      </c>
      <c r="BM182" s="175" t="s">
        <v>732</v>
      </c>
    </row>
    <row r="183" spans="1:65" s="2" customFormat="1" ht="16.5" customHeight="1">
      <c r="A183" s="29"/>
      <c r="B183" s="163"/>
      <c r="C183" s="164" t="s">
        <v>516</v>
      </c>
      <c r="D183" s="164" t="s">
        <v>135</v>
      </c>
      <c r="E183" s="165" t="s">
        <v>767</v>
      </c>
      <c r="F183" s="166" t="s">
        <v>768</v>
      </c>
      <c r="G183" s="167" t="s">
        <v>437</v>
      </c>
      <c r="H183" s="169"/>
      <c r="I183" s="169"/>
      <c r="J183" s="168">
        <f t="shared" si="10"/>
        <v>0</v>
      </c>
      <c r="K183" s="170"/>
      <c r="L183" s="30"/>
      <c r="M183" s="171" t="s">
        <v>1</v>
      </c>
      <c r="N183" s="172" t="s">
        <v>41</v>
      </c>
      <c r="O183" s="55"/>
      <c r="P183" s="173">
        <f t="shared" si="11"/>
        <v>0</v>
      </c>
      <c r="Q183" s="173">
        <v>0</v>
      </c>
      <c r="R183" s="173">
        <f t="shared" si="12"/>
        <v>0</v>
      </c>
      <c r="S183" s="173">
        <v>0</v>
      </c>
      <c r="T183" s="174">
        <f t="shared" si="1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5" t="s">
        <v>560</v>
      </c>
      <c r="AT183" s="175" t="s">
        <v>135</v>
      </c>
      <c r="AU183" s="175" t="s">
        <v>88</v>
      </c>
      <c r="AY183" s="14" t="s">
        <v>132</v>
      </c>
      <c r="BE183" s="176">
        <f t="shared" si="14"/>
        <v>0</v>
      </c>
      <c r="BF183" s="176">
        <f t="shared" si="15"/>
        <v>0</v>
      </c>
      <c r="BG183" s="176">
        <f t="shared" si="16"/>
        <v>0</v>
      </c>
      <c r="BH183" s="176">
        <f t="shared" si="17"/>
        <v>0</v>
      </c>
      <c r="BI183" s="176">
        <f t="shared" si="18"/>
        <v>0</v>
      </c>
      <c r="BJ183" s="14" t="s">
        <v>88</v>
      </c>
      <c r="BK183" s="177">
        <f t="shared" si="19"/>
        <v>0</v>
      </c>
      <c r="BL183" s="14" t="s">
        <v>560</v>
      </c>
      <c r="BM183" s="175" t="s">
        <v>742</v>
      </c>
    </row>
    <row r="184" spans="1:65" s="2" customFormat="1" ht="16.5" customHeight="1">
      <c r="A184" s="29"/>
      <c r="B184" s="163"/>
      <c r="C184" s="164" t="s">
        <v>520</v>
      </c>
      <c r="D184" s="164" t="s">
        <v>135</v>
      </c>
      <c r="E184" s="165" t="s">
        <v>771</v>
      </c>
      <c r="F184" s="166" t="s">
        <v>772</v>
      </c>
      <c r="G184" s="167" t="s">
        <v>437</v>
      </c>
      <c r="H184" s="169"/>
      <c r="I184" s="169"/>
      <c r="J184" s="168">
        <f t="shared" si="10"/>
        <v>0</v>
      </c>
      <c r="K184" s="170"/>
      <c r="L184" s="30"/>
      <c r="M184" s="171" t="s">
        <v>1</v>
      </c>
      <c r="N184" s="172" t="s">
        <v>41</v>
      </c>
      <c r="O184" s="55"/>
      <c r="P184" s="173">
        <f t="shared" si="11"/>
        <v>0</v>
      </c>
      <c r="Q184" s="173">
        <v>0</v>
      </c>
      <c r="R184" s="173">
        <f t="shared" si="12"/>
        <v>0</v>
      </c>
      <c r="S184" s="173">
        <v>0</v>
      </c>
      <c r="T184" s="174">
        <f t="shared" si="1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5" t="s">
        <v>560</v>
      </c>
      <c r="AT184" s="175" t="s">
        <v>135</v>
      </c>
      <c r="AU184" s="175" t="s">
        <v>88</v>
      </c>
      <c r="AY184" s="14" t="s">
        <v>132</v>
      </c>
      <c r="BE184" s="176">
        <f t="shared" si="14"/>
        <v>0</v>
      </c>
      <c r="BF184" s="176">
        <f t="shared" si="15"/>
        <v>0</v>
      </c>
      <c r="BG184" s="176">
        <f t="shared" si="16"/>
        <v>0</v>
      </c>
      <c r="BH184" s="176">
        <f t="shared" si="17"/>
        <v>0</v>
      </c>
      <c r="BI184" s="176">
        <f t="shared" si="18"/>
        <v>0</v>
      </c>
      <c r="BJ184" s="14" t="s">
        <v>88</v>
      </c>
      <c r="BK184" s="177">
        <f t="shared" si="19"/>
        <v>0</v>
      </c>
      <c r="BL184" s="14" t="s">
        <v>560</v>
      </c>
      <c r="BM184" s="175" t="s">
        <v>753</v>
      </c>
    </row>
    <row r="185" spans="1:65" s="12" customFormat="1" ht="25.9" customHeight="1">
      <c r="B185" s="150"/>
      <c r="D185" s="151" t="s">
        <v>74</v>
      </c>
      <c r="E185" s="152" t="s">
        <v>313</v>
      </c>
      <c r="F185" s="152" t="s">
        <v>890</v>
      </c>
      <c r="I185" s="153"/>
      <c r="J185" s="154">
        <f>BK185</f>
        <v>0</v>
      </c>
      <c r="L185" s="150"/>
      <c r="M185" s="155"/>
      <c r="N185" s="156"/>
      <c r="O185" s="156"/>
      <c r="P185" s="157">
        <f>SUM(P186:P187)</f>
        <v>0</v>
      </c>
      <c r="Q185" s="156"/>
      <c r="R185" s="157">
        <f>SUM(R186:R187)</f>
        <v>0</v>
      </c>
      <c r="S185" s="156"/>
      <c r="T185" s="158">
        <f>SUM(T186:T187)</f>
        <v>0</v>
      </c>
      <c r="AR185" s="151" t="s">
        <v>139</v>
      </c>
      <c r="AT185" s="159" t="s">
        <v>74</v>
      </c>
      <c r="AU185" s="159" t="s">
        <v>75</v>
      </c>
      <c r="AY185" s="151" t="s">
        <v>132</v>
      </c>
      <c r="BK185" s="160">
        <f>SUM(BK186:BK187)</f>
        <v>0</v>
      </c>
    </row>
    <row r="186" spans="1:65" s="2" customFormat="1" ht="16.5" customHeight="1">
      <c r="A186" s="29"/>
      <c r="B186" s="163"/>
      <c r="C186" s="164" t="s">
        <v>526</v>
      </c>
      <c r="D186" s="164" t="s">
        <v>135</v>
      </c>
      <c r="E186" s="165" t="s">
        <v>316</v>
      </c>
      <c r="F186" s="166" t="s">
        <v>891</v>
      </c>
      <c r="G186" s="167" t="s">
        <v>318</v>
      </c>
      <c r="H186" s="168">
        <v>180</v>
      </c>
      <c r="I186" s="169"/>
      <c r="J186" s="168">
        <f>ROUND(I186*H186,3)</f>
        <v>0</v>
      </c>
      <c r="K186" s="170"/>
      <c r="L186" s="30"/>
      <c r="M186" s="171" t="s">
        <v>1</v>
      </c>
      <c r="N186" s="172" t="s">
        <v>41</v>
      </c>
      <c r="O186" s="55"/>
      <c r="P186" s="173">
        <f>O186*H186</f>
        <v>0</v>
      </c>
      <c r="Q186" s="173">
        <v>0</v>
      </c>
      <c r="R186" s="173">
        <f>Q186*H186</f>
        <v>0</v>
      </c>
      <c r="S186" s="173">
        <v>0</v>
      </c>
      <c r="T186" s="174">
        <f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5" t="s">
        <v>319</v>
      </c>
      <c r="AT186" s="175" t="s">
        <v>135</v>
      </c>
      <c r="AU186" s="175" t="s">
        <v>82</v>
      </c>
      <c r="AY186" s="14" t="s">
        <v>132</v>
      </c>
      <c r="BE186" s="176">
        <f>IF(N186="základná",J186,0)</f>
        <v>0</v>
      </c>
      <c r="BF186" s="176">
        <f>IF(N186="znížená",J186,0)</f>
        <v>0</v>
      </c>
      <c r="BG186" s="176">
        <f>IF(N186="zákl. prenesená",J186,0)</f>
        <v>0</v>
      </c>
      <c r="BH186" s="176">
        <f>IF(N186="zníž. prenesená",J186,0)</f>
        <v>0</v>
      </c>
      <c r="BI186" s="176">
        <f>IF(N186="nulová",J186,0)</f>
        <v>0</v>
      </c>
      <c r="BJ186" s="14" t="s">
        <v>88</v>
      </c>
      <c r="BK186" s="177">
        <f>ROUND(I186*H186,3)</f>
        <v>0</v>
      </c>
      <c r="BL186" s="14" t="s">
        <v>319</v>
      </c>
      <c r="BM186" s="175" t="s">
        <v>762</v>
      </c>
    </row>
    <row r="187" spans="1:65" s="2" customFormat="1" ht="16.5" customHeight="1">
      <c r="A187" s="29"/>
      <c r="B187" s="163"/>
      <c r="C187" s="164" t="s">
        <v>530</v>
      </c>
      <c r="D187" s="164" t="s">
        <v>135</v>
      </c>
      <c r="E187" s="165" t="s">
        <v>892</v>
      </c>
      <c r="F187" s="166" t="s">
        <v>893</v>
      </c>
      <c r="G187" s="167" t="s">
        <v>318</v>
      </c>
      <c r="H187" s="168">
        <v>60</v>
      </c>
      <c r="I187" s="169"/>
      <c r="J187" s="168">
        <f>ROUND(I187*H187,3)</f>
        <v>0</v>
      </c>
      <c r="K187" s="170"/>
      <c r="L187" s="30"/>
      <c r="M187" s="178" t="s">
        <v>1</v>
      </c>
      <c r="N187" s="179" t="s">
        <v>41</v>
      </c>
      <c r="O187" s="180"/>
      <c r="P187" s="181">
        <f>O187*H187</f>
        <v>0</v>
      </c>
      <c r="Q187" s="181">
        <v>0</v>
      </c>
      <c r="R187" s="181">
        <f>Q187*H187</f>
        <v>0</v>
      </c>
      <c r="S187" s="181">
        <v>0</v>
      </c>
      <c r="T187" s="182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5" t="s">
        <v>319</v>
      </c>
      <c r="AT187" s="175" t="s">
        <v>135</v>
      </c>
      <c r="AU187" s="175" t="s">
        <v>82</v>
      </c>
      <c r="AY187" s="14" t="s">
        <v>132</v>
      </c>
      <c r="BE187" s="176">
        <f>IF(N187="základná",J187,0)</f>
        <v>0</v>
      </c>
      <c r="BF187" s="176">
        <f>IF(N187="znížená",J187,0)</f>
        <v>0</v>
      </c>
      <c r="BG187" s="176">
        <f>IF(N187="zákl. prenesená",J187,0)</f>
        <v>0</v>
      </c>
      <c r="BH187" s="176">
        <f>IF(N187="zníž. prenesená",J187,0)</f>
        <v>0</v>
      </c>
      <c r="BI187" s="176">
        <f>IF(N187="nulová",J187,0)</f>
        <v>0</v>
      </c>
      <c r="BJ187" s="14" t="s">
        <v>88</v>
      </c>
      <c r="BK187" s="177">
        <f>ROUND(I187*H187,3)</f>
        <v>0</v>
      </c>
      <c r="BL187" s="14" t="s">
        <v>319</v>
      </c>
      <c r="BM187" s="175" t="s">
        <v>770</v>
      </c>
    </row>
    <row r="188" spans="1:65" s="2" customFormat="1" ht="6.95" customHeight="1">
      <c r="A188" s="29"/>
      <c r="B188" s="44"/>
      <c r="C188" s="45"/>
      <c r="D188" s="45"/>
      <c r="E188" s="45"/>
      <c r="F188" s="45"/>
      <c r="G188" s="45"/>
      <c r="H188" s="45"/>
      <c r="I188" s="122"/>
      <c r="J188" s="45"/>
      <c r="K188" s="45"/>
      <c r="L188" s="30"/>
      <c r="M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</row>
  </sheetData>
  <autoFilter ref="C124:K187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2"/>
  <sheetViews>
    <sheetView showGridLines="0" tabSelected="1" topLeftCell="A127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5"/>
      <c r="L2" s="235" t="s">
        <v>5</v>
      </c>
      <c r="M2" s="220"/>
      <c r="N2" s="220"/>
      <c r="O2" s="220"/>
      <c r="P2" s="220"/>
      <c r="Q2" s="220"/>
      <c r="R2" s="220"/>
      <c r="S2" s="220"/>
      <c r="T2" s="220"/>
      <c r="U2" s="220"/>
      <c r="V2" s="220"/>
      <c r="AT2" s="14" t="s">
        <v>98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99</v>
      </c>
      <c r="I4" s="95"/>
      <c r="L4" s="17"/>
      <c r="M4" s="97" t="s">
        <v>9</v>
      </c>
      <c r="AT4" s="14" t="s">
        <v>3</v>
      </c>
    </row>
    <row r="5" spans="1:46" s="1" customFormat="1" ht="6.95" customHeight="1">
      <c r="B5" s="17"/>
      <c r="I5" s="95"/>
      <c r="L5" s="17"/>
    </row>
    <row r="6" spans="1:46" s="1" customFormat="1" ht="12" customHeight="1">
      <c r="B6" s="17"/>
      <c r="D6" s="24" t="s">
        <v>14</v>
      </c>
      <c r="I6" s="95"/>
      <c r="L6" s="17"/>
    </row>
    <row r="7" spans="1:46" s="1" customFormat="1" ht="16.5" customHeight="1">
      <c r="B7" s="17"/>
      <c r="E7" s="236" t="str">
        <f>'Rekapitulácia stavby'!K6</f>
        <v>Areál UPJŠ v Košiciach</v>
      </c>
      <c r="F7" s="237"/>
      <c r="G7" s="237"/>
      <c r="H7" s="237"/>
      <c r="I7" s="95"/>
      <c r="L7" s="17"/>
    </row>
    <row r="8" spans="1:46" s="1" customFormat="1" ht="12" customHeight="1">
      <c r="B8" s="17"/>
      <c r="D8" s="24" t="s">
        <v>100</v>
      </c>
      <c r="I8" s="95"/>
      <c r="L8" s="17"/>
    </row>
    <row r="9" spans="1:46" s="2" customFormat="1" ht="16.5" customHeight="1">
      <c r="A9" s="29"/>
      <c r="B9" s="30"/>
      <c r="C9" s="29"/>
      <c r="D9" s="29"/>
      <c r="E9" s="236" t="s">
        <v>101</v>
      </c>
      <c r="F9" s="238"/>
      <c r="G9" s="238"/>
      <c r="H9" s="238"/>
      <c r="I9" s="98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102</v>
      </c>
      <c r="E10" s="29"/>
      <c r="F10" s="29"/>
      <c r="G10" s="29"/>
      <c r="H10" s="29"/>
      <c r="I10" s="98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>
      <c r="A11" s="29"/>
      <c r="B11" s="30"/>
      <c r="C11" s="29"/>
      <c r="D11" s="29"/>
      <c r="E11" s="193" t="s">
        <v>894</v>
      </c>
      <c r="F11" s="238"/>
      <c r="G11" s="238"/>
      <c r="H11" s="238"/>
      <c r="I11" s="98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1.25">
      <c r="A12" s="29"/>
      <c r="B12" s="30"/>
      <c r="C12" s="29"/>
      <c r="D12" s="29"/>
      <c r="E12" s="29"/>
      <c r="F12" s="29"/>
      <c r="G12" s="29"/>
      <c r="H12" s="29"/>
      <c r="I12" s="98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>
      <c r="A13" s="29"/>
      <c r="B13" s="30"/>
      <c r="C13" s="29"/>
      <c r="D13" s="24" t="s">
        <v>16</v>
      </c>
      <c r="E13" s="29"/>
      <c r="F13" s="22" t="s">
        <v>1</v>
      </c>
      <c r="G13" s="29"/>
      <c r="H13" s="29"/>
      <c r="I13" s="99" t="s">
        <v>17</v>
      </c>
      <c r="J13" s="22" t="s">
        <v>1</v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18</v>
      </c>
      <c r="E14" s="29"/>
      <c r="F14" s="22" t="s">
        <v>895</v>
      </c>
      <c r="G14" s="29"/>
      <c r="H14" s="29"/>
      <c r="I14" s="99" t="s">
        <v>20</v>
      </c>
      <c r="J14" s="52" t="str">
        <f>'Rekapitulácia stavby'!AN8</f>
        <v>3. 3. 2020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>
      <c r="A15" s="29"/>
      <c r="B15" s="30"/>
      <c r="C15" s="29"/>
      <c r="D15" s="29"/>
      <c r="E15" s="29"/>
      <c r="F15" s="29"/>
      <c r="G15" s="29"/>
      <c r="H15" s="29"/>
      <c r="I15" s="98"/>
      <c r="J15" s="29"/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22</v>
      </c>
      <c r="E16" s="29"/>
      <c r="F16" s="29"/>
      <c r="G16" s="29"/>
      <c r="H16" s="29"/>
      <c r="I16" s="99" t="s">
        <v>23</v>
      </c>
      <c r="J16" s="22" t="str">
        <f>IF('Rekapitulácia stavby'!AN10="","",'Rekapitulácia stavby'!AN10)</f>
        <v/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>
      <c r="A17" s="29"/>
      <c r="B17" s="30"/>
      <c r="C17" s="29"/>
      <c r="D17" s="29"/>
      <c r="E17" s="22" t="str">
        <f>IF('Rekapitulácia stavby'!E11="","",'Rekapitulácia stavby'!E11)</f>
        <v>UPJŠ v Košiciach</v>
      </c>
      <c r="F17" s="29"/>
      <c r="G17" s="29"/>
      <c r="H17" s="29"/>
      <c r="I17" s="99" t="s">
        <v>25</v>
      </c>
      <c r="J17" s="22" t="str">
        <f>IF('Rekapitulácia stavby'!AN11="","",'Rekapitulácia stavby'!AN11)</f>
        <v/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>
      <c r="A18" s="29"/>
      <c r="B18" s="30"/>
      <c r="C18" s="29"/>
      <c r="D18" s="29"/>
      <c r="E18" s="29"/>
      <c r="F18" s="29"/>
      <c r="G18" s="29"/>
      <c r="H18" s="29"/>
      <c r="I18" s="98"/>
      <c r="J18" s="29"/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>
      <c r="A19" s="29"/>
      <c r="B19" s="30"/>
      <c r="C19" s="29"/>
      <c r="D19" s="24" t="s">
        <v>26</v>
      </c>
      <c r="E19" s="29"/>
      <c r="F19" s="29"/>
      <c r="G19" s="29"/>
      <c r="H19" s="29"/>
      <c r="I19" s="99" t="s">
        <v>23</v>
      </c>
      <c r="J19" s="25" t="str">
        <f>'Rekapitulácia stavby'!AN13</f>
        <v>Vyplň údaj</v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>
      <c r="A20" s="29"/>
      <c r="B20" s="30"/>
      <c r="C20" s="29"/>
      <c r="D20" s="29"/>
      <c r="E20" s="239" t="str">
        <f>'Rekapitulácia stavby'!E14</f>
        <v>Vyplň údaj</v>
      </c>
      <c r="F20" s="219"/>
      <c r="G20" s="219"/>
      <c r="H20" s="219"/>
      <c r="I20" s="99" t="s">
        <v>25</v>
      </c>
      <c r="J20" s="25" t="str">
        <f>'Rekapitulácia stavby'!AN14</f>
        <v>Vyplň údaj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>
      <c r="A21" s="29"/>
      <c r="B21" s="30"/>
      <c r="C21" s="29"/>
      <c r="D21" s="29"/>
      <c r="E21" s="29"/>
      <c r="F21" s="29"/>
      <c r="G21" s="29"/>
      <c r="H21" s="29"/>
      <c r="I21" s="98"/>
      <c r="J21" s="29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>
      <c r="A22" s="29"/>
      <c r="B22" s="30"/>
      <c r="C22" s="29"/>
      <c r="D22" s="24" t="s">
        <v>28</v>
      </c>
      <c r="E22" s="29"/>
      <c r="F22" s="29"/>
      <c r="G22" s="29"/>
      <c r="H22" s="29"/>
      <c r="I22" s="99" t="s">
        <v>23</v>
      </c>
      <c r="J22" s="22" t="str">
        <f>IF('Rekapitulácia stavby'!AN16="","",'Rekapitulácia stavby'!AN16)</f>
        <v/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>
      <c r="A23" s="29"/>
      <c r="B23" s="30"/>
      <c r="C23" s="29"/>
      <c r="D23" s="29"/>
      <c r="E23" s="22" t="str">
        <f>IF('Rekapitulácia stavby'!E17="","",'Rekapitulácia stavby'!E17)</f>
        <v>ing.Slávka Antalová, Košice</v>
      </c>
      <c r="F23" s="29"/>
      <c r="G23" s="29"/>
      <c r="H23" s="29"/>
      <c r="I23" s="99" t="s">
        <v>25</v>
      </c>
      <c r="J23" s="22" t="str">
        <f>IF('Rekapitulácia stavby'!AN17="","",'Rekapitulácia stavby'!AN17)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>
      <c r="A24" s="29"/>
      <c r="B24" s="30"/>
      <c r="C24" s="29"/>
      <c r="D24" s="29"/>
      <c r="E24" s="29"/>
      <c r="F24" s="29"/>
      <c r="G24" s="29"/>
      <c r="H24" s="29"/>
      <c r="I24" s="98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>
      <c r="A25" s="29"/>
      <c r="B25" s="30"/>
      <c r="C25" s="29"/>
      <c r="D25" s="24" t="s">
        <v>32</v>
      </c>
      <c r="E25" s="29"/>
      <c r="F25" s="29"/>
      <c r="G25" s="29"/>
      <c r="H25" s="29"/>
      <c r="I25" s="99" t="s">
        <v>23</v>
      </c>
      <c r="J25" s="22" t="str">
        <f>IF('Rekapitulácia stavby'!AN19="","",'Rekapitulácia stavby'!AN19)</f>
        <v/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>
      <c r="A26" s="29"/>
      <c r="B26" s="30"/>
      <c r="C26" s="29"/>
      <c r="D26" s="29"/>
      <c r="E26" s="22" t="str">
        <f>IF('Rekapitulácia stavby'!E20="","",'Rekapitulácia stavby'!E20)</f>
        <v>Ing.Ivana Brecková</v>
      </c>
      <c r="F26" s="29"/>
      <c r="G26" s="29"/>
      <c r="H26" s="29"/>
      <c r="I26" s="99" t="s">
        <v>25</v>
      </c>
      <c r="J26" s="22" t="str">
        <f>IF('Rekapitulácia stavby'!AN20="","",'Rekapitulácia stavby'!AN20)</f>
        <v/>
      </c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98"/>
      <c r="J27" s="29"/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>
      <c r="A28" s="29"/>
      <c r="B28" s="30"/>
      <c r="C28" s="29"/>
      <c r="D28" s="24" t="s">
        <v>34</v>
      </c>
      <c r="E28" s="29"/>
      <c r="F28" s="29"/>
      <c r="G28" s="29"/>
      <c r="H28" s="29"/>
      <c r="I28" s="98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>
      <c r="A29" s="100"/>
      <c r="B29" s="101"/>
      <c r="C29" s="100"/>
      <c r="D29" s="100"/>
      <c r="E29" s="224" t="s">
        <v>1</v>
      </c>
      <c r="F29" s="224"/>
      <c r="G29" s="224"/>
      <c r="H29" s="224"/>
      <c r="I29" s="102"/>
      <c r="J29" s="100"/>
      <c r="K29" s="100"/>
      <c r="L29" s="103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98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104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105" t="s">
        <v>35</v>
      </c>
      <c r="E32" s="29"/>
      <c r="F32" s="29"/>
      <c r="G32" s="29"/>
      <c r="H32" s="29"/>
      <c r="I32" s="98"/>
      <c r="J32" s="68">
        <f>ROUND(J121,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104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37</v>
      </c>
      <c r="G34" s="29"/>
      <c r="H34" s="29"/>
      <c r="I34" s="106" t="s">
        <v>36</v>
      </c>
      <c r="J34" s="33" t="s">
        <v>38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7" t="s">
        <v>39</v>
      </c>
      <c r="E35" s="24" t="s">
        <v>40</v>
      </c>
      <c r="F35" s="108">
        <f>ROUND((SUM(BE121:BE141)),  2)</f>
        <v>0</v>
      </c>
      <c r="G35" s="29"/>
      <c r="H35" s="29"/>
      <c r="I35" s="109">
        <v>0.2</v>
      </c>
      <c r="J35" s="108">
        <f>ROUND(((SUM(BE121:BE141))*I35),  2)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4" t="s">
        <v>41</v>
      </c>
      <c r="F36" s="108">
        <f>ROUND((SUM(BF121:BF141)),  2)</f>
        <v>0</v>
      </c>
      <c r="G36" s="29"/>
      <c r="H36" s="29"/>
      <c r="I36" s="109">
        <v>0.2</v>
      </c>
      <c r="J36" s="108">
        <f>ROUND(((SUM(BF121:BF141))*I36),  2)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108">
        <f>ROUND((SUM(BG121:BG141)),  2)</f>
        <v>0</v>
      </c>
      <c r="G37" s="29"/>
      <c r="H37" s="29"/>
      <c r="I37" s="109">
        <v>0.2</v>
      </c>
      <c r="J37" s="108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43</v>
      </c>
      <c r="F38" s="108">
        <f>ROUND((SUM(BH121:BH141)),  2)</f>
        <v>0</v>
      </c>
      <c r="G38" s="29"/>
      <c r="H38" s="29"/>
      <c r="I38" s="109">
        <v>0.2</v>
      </c>
      <c r="J38" s="108">
        <f>0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44</v>
      </c>
      <c r="F39" s="108">
        <f>ROUND((SUM(BI121:BI141)),  2)</f>
        <v>0</v>
      </c>
      <c r="G39" s="29"/>
      <c r="H39" s="29"/>
      <c r="I39" s="109">
        <v>0</v>
      </c>
      <c r="J39" s="108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98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10"/>
      <c r="D41" s="111" t="s">
        <v>45</v>
      </c>
      <c r="E41" s="57"/>
      <c r="F41" s="57"/>
      <c r="G41" s="112" t="s">
        <v>46</v>
      </c>
      <c r="H41" s="113" t="s">
        <v>47</v>
      </c>
      <c r="I41" s="114"/>
      <c r="J41" s="115">
        <f>SUM(J32:J39)</f>
        <v>0</v>
      </c>
      <c r="K41" s="116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98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I43" s="95"/>
      <c r="L43" s="17"/>
    </row>
    <row r="44" spans="1:31" s="1" customFormat="1" ht="14.45" customHeight="1">
      <c r="B44" s="17"/>
      <c r="I44" s="95"/>
      <c r="L44" s="17"/>
    </row>
    <row r="45" spans="1:31" s="1" customFormat="1" ht="14.45" customHeight="1">
      <c r="B45" s="17"/>
      <c r="I45" s="95"/>
      <c r="L45" s="17"/>
    </row>
    <row r="46" spans="1:31" s="1" customFormat="1" ht="14.45" customHeight="1">
      <c r="B46" s="17"/>
      <c r="I46" s="95"/>
      <c r="L46" s="17"/>
    </row>
    <row r="47" spans="1:31" s="1" customFormat="1" ht="14.45" customHeight="1">
      <c r="B47" s="17"/>
      <c r="I47" s="95"/>
      <c r="L47" s="17"/>
    </row>
    <row r="48" spans="1:31" s="1" customFormat="1" ht="14.45" customHeight="1">
      <c r="B48" s="17"/>
      <c r="I48" s="95"/>
      <c r="L48" s="17"/>
    </row>
    <row r="49" spans="1:31" s="1" customFormat="1" ht="14.45" customHeight="1">
      <c r="B49" s="17"/>
      <c r="I49" s="95"/>
      <c r="L49" s="17"/>
    </row>
    <row r="50" spans="1:31" s="2" customFormat="1" ht="14.45" customHeight="1">
      <c r="B50" s="39"/>
      <c r="D50" s="40" t="s">
        <v>48</v>
      </c>
      <c r="E50" s="41"/>
      <c r="F50" s="41"/>
      <c r="G50" s="40" t="s">
        <v>49</v>
      </c>
      <c r="H50" s="41"/>
      <c r="I50" s="117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50</v>
      </c>
      <c r="E61" s="32"/>
      <c r="F61" s="118" t="s">
        <v>51</v>
      </c>
      <c r="G61" s="42" t="s">
        <v>50</v>
      </c>
      <c r="H61" s="32"/>
      <c r="I61" s="119"/>
      <c r="J61" s="120" t="s">
        <v>51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52</v>
      </c>
      <c r="E65" s="43"/>
      <c r="F65" s="43"/>
      <c r="G65" s="40" t="s">
        <v>53</v>
      </c>
      <c r="H65" s="43"/>
      <c r="I65" s="121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50</v>
      </c>
      <c r="E76" s="32"/>
      <c r="F76" s="118" t="s">
        <v>51</v>
      </c>
      <c r="G76" s="42" t="s">
        <v>50</v>
      </c>
      <c r="H76" s="32"/>
      <c r="I76" s="119"/>
      <c r="J76" s="120" t="s">
        <v>51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22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23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104</v>
      </c>
      <c r="D82" s="29"/>
      <c r="E82" s="29"/>
      <c r="F82" s="29"/>
      <c r="G82" s="29"/>
      <c r="H82" s="29"/>
      <c r="I82" s="98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8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98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customHeight="1">
      <c r="A85" s="29"/>
      <c r="B85" s="30"/>
      <c r="C85" s="29"/>
      <c r="D85" s="29"/>
      <c r="E85" s="236" t="str">
        <f>E7</f>
        <v>Areál UPJŠ v Košiciach</v>
      </c>
      <c r="F85" s="237"/>
      <c r="G85" s="237"/>
      <c r="H85" s="237"/>
      <c r="I85" s="98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100</v>
      </c>
      <c r="I86" s="95"/>
      <c r="L86" s="17"/>
    </row>
    <row r="87" spans="1:31" s="2" customFormat="1" ht="16.5" customHeight="1">
      <c r="A87" s="29"/>
      <c r="B87" s="30"/>
      <c r="C87" s="29"/>
      <c r="D87" s="29"/>
      <c r="E87" s="236" t="s">
        <v>101</v>
      </c>
      <c r="F87" s="238"/>
      <c r="G87" s="238"/>
      <c r="H87" s="238"/>
      <c r="I87" s="98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>
      <c r="A88" s="29"/>
      <c r="B88" s="30"/>
      <c r="C88" s="24" t="s">
        <v>102</v>
      </c>
      <c r="D88" s="29"/>
      <c r="E88" s="29"/>
      <c r="F88" s="29"/>
      <c r="G88" s="29"/>
      <c r="H88" s="29"/>
      <c r="I88" s="98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>
      <c r="A89" s="29"/>
      <c r="B89" s="30"/>
      <c r="C89" s="29"/>
      <c r="D89" s="29"/>
      <c r="E89" s="193" t="str">
        <f>E11</f>
        <v>001.4 - 4. Slaboprúdové rozvody</v>
      </c>
      <c r="F89" s="238"/>
      <c r="G89" s="238"/>
      <c r="H89" s="238"/>
      <c r="I89" s="98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8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>
      <c r="A91" s="29"/>
      <c r="B91" s="30"/>
      <c r="C91" s="24" t="s">
        <v>18</v>
      </c>
      <c r="D91" s="29"/>
      <c r="E91" s="29"/>
      <c r="F91" s="22" t="str">
        <f>F14</f>
        <v xml:space="preserve"> </v>
      </c>
      <c r="G91" s="29"/>
      <c r="H91" s="29"/>
      <c r="I91" s="99" t="s">
        <v>20</v>
      </c>
      <c r="J91" s="52" t="str">
        <f>IF(J14="","",J14)</f>
        <v>3. 3. 2020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98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25.7" customHeight="1">
      <c r="A93" s="29"/>
      <c r="B93" s="30"/>
      <c r="C93" s="24" t="s">
        <v>22</v>
      </c>
      <c r="D93" s="29"/>
      <c r="E93" s="29"/>
      <c r="F93" s="22" t="str">
        <f>E17</f>
        <v>UPJŠ v Košiciach</v>
      </c>
      <c r="G93" s="29"/>
      <c r="H93" s="29"/>
      <c r="I93" s="99" t="s">
        <v>28</v>
      </c>
      <c r="J93" s="27" t="str">
        <f>E23</f>
        <v>ing.Slávka Antalová, Košice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>
      <c r="A94" s="29"/>
      <c r="B94" s="30"/>
      <c r="C94" s="24" t="s">
        <v>26</v>
      </c>
      <c r="D94" s="29"/>
      <c r="E94" s="29"/>
      <c r="F94" s="22" t="str">
        <f>IF(E20="","",E20)</f>
        <v>Vyplň údaj</v>
      </c>
      <c r="G94" s="29"/>
      <c r="H94" s="29"/>
      <c r="I94" s="99" t="s">
        <v>32</v>
      </c>
      <c r="J94" s="27" t="str">
        <f>E26</f>
        <v>Ing.Ivana Brecková</v>
      </c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8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>
      <c r="A96" s="29"/>
      <c r="B96" s="30"/>
      <c r="C96" s="124" t="s">
        <v>105</v>
      </c>
      <c r="D96" s="110"/>
      <c r="E96" s="110"/>
      <c r="F96" s="110"/>
      <c r="G96" s="110"/>
      <c r="H96" s="110"/>
      <c r="I96" s="125"/>
      <c r="J96" s="126" t="s">
        <v>106</v>
      </c>
      <c r="K96" s="110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98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customHeight="1">
      <c r="A98" s="29"/>
      <c r="B98" s="30"/>
      <c r="C98" s="127" t="s">
        <v>107</v>
      </c>
      <c r="D98" s="29"/>
      <c r="E98" s="29"/>
      <c r="F98" s="29"/>
      <c r="G98" s="29"/>
      <c r="H98" s="29"/>
      <c r="I98" s="98"/>
      <c r="J98" s="68">
        <f>J121</f>
        <v>0</v>
      </c>
      <c r="K98" s="29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108</v>
      </c>
    </row>
    <row r="99" spans="1:47" s="9" customFormat="1" ht="24.95" customHeight="1">
      <c r="B99" s="128"/>
      <c r="D99" s="129" t="s">
        <v>896</v>
      </c>
      <c r="E99" s="130"/>
      <c r="F99" s="130"/>
      <c r="G99" s="130"/>
      <c r="H99" s="130"/>
      <c r="I99" s="131"/>
      <c r="J99" s="132">
        <f>J122</f>
        <v>0</v>
      </c>
      <c r="L99" s="128"/>
    </row>
    <row r="100" spans="1:47" s="2" customFormat="1" ht="21.75" customHeight="1">
      <c r="A100" s="29"/>
      <c r="B100" s="30"/>
      <c r="C100" s="29"/>
      <c r="D100" s="29"/>
      <c r="E100" s="29"/>
      <c r="F100" s="29"/>
      <c r="G100" s="29"/>
      <c r="H100" s="29"/>
      <c r="I100" s="98"/>
      <c r="J100" s="29"/>
      <c r="K100" s="29"/>
      <c r="L100" s="3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 spans="1:47" s="2" customFormat="1" ht="6.95" customHeight="1">
      <c r="A101" s="29"/>
      <c r="B101" s="44"/>
      <c r="C101" s="45"/>
      <c r="D101" s="45"/>
      <c r="E101" s="45"/>
      <c r="F101" s="45"/>
      <c r="G101" s="45"/>
      <c r="H101" s="45"/>
      <c r="I101" s="122"/>
      <c r="J101" s="45"/>
      <c r="K101" s="45"/>
      <c r="L101" s="3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5" spans="1:47" s="2" customFormat="1" ht="6.95" customHeight="1">
      <c r="A105" s="29"/>
      <c r="B105" s="46"/>
      <c r="C105" s="47"/>
      <c r="D105" s="47"/>
      <c r="E105" s="47"/>
      <c r="F105" s="47"/>
      <c r="G105" s="47"/>
      <c r="H105" s="47"/>
      <c r="I105" s="123"/>
      <c r="J105" s="47"/>
      <c r="K105" s="47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47" s="2" customFormat="1" ht="24.95" customHeight="1">
      <c r="A106" s="29"/>
      <c r="B106" s="30"/>
      <c r="C106" s="18" t="s">
        <v>118</v>
      </c>
      <c r="D106" s="29"/>
      <c r="E106" s="29"/>
      <c r="F106" s="29"/>
      <c r="G106" s="29"/>
      <c r="H106" s="29"/>
      <c r="I106" s="98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47" s="2" customFormat="1" ht="6.95" customHeight="1">
      <c r="A107" s="29"/>
      <c r="B107" s="30"/>
      <c r="C107" s="29"/>
      <c r="D107" s="29"/>
      <c r="E107" s="29"/>
      <c r="F107" s="29"/>
      <c r="G107" s="29"/>
      <c r="H107" s="29"/>
      <c r="I107" s="98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47" s="2" customFormat="1" ht="12" customHeight="1">
      <c r="A108" s="29"/>
      <c r="B108" s="30"/>
      <c r="C108" s="24" t="s">
        <v>14</v>
      </c>
      <c r="D108" s="29"/>
      <c r="E108" s="29"/>
      <c r="F108" s="29"/>
      <c r="G108" s="29"/>
      <c r="H108" s="29"/>
      <c r="I108" s="98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47" s="2" customFormat="1" ht="16.5" customHeight="1">
      <c r="A109" s="29"/>
      <c r="B109" s="30"/>
      <c r="C109" s="29"/>
      <c r="D109" s="29"/>
      <c r="E109" s="236" t="str">
        <f>E7</f>
        <v>Areál UPJŠ v Košiciach</v>
      </c>
      <c r="F109" s="237"/>
      <c r="G109" s="237"/>
      <c r="H109" s="237"/>
      <c r="I109" s="98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47" s="1" customFormat="1" ht="12" customHeight="1">
      <c r="B110" s="17"/>
      <c r="C110" s="24" t="s">
        <v>100</v>
      </c>
      <c r="I110" s="95"/>
      <c r="L110" s="17"/>
    </row>
    <row r="111" spans="1:47" s="2" customFormat="1" ht="16.5" customHeight="1">
      <c r="A111" s="29"/>
      <c r="B111" s="30"/>
      <c r="C111" s="29"/>
      <c r="D111" s="29"/>
      <c r="E111" s="236" t="s">
        <v>101</v>
      </c>
      <c r="F111" s="238"/>
      <c r="G111" s="238"/>
      <c r="H111" s="238"/>
      <c r="I111" s="98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47" s="2" customFormat="1" ht="12" customHeight="1">
      <c r="A112" s="29"/>
      <c r="B112" s="30"/>
      <c r="C112" s="24" t="s">
        <v>102</v>
      </c>
      <c r="D112" s="29"/>
      <c r="E112" s="29"/>
      <c r="F112" s="29"/>
      <c r="G112" s="29"/>
      <c r="H112" s="29"/>
      <c r="I112" s="98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193" t="str">
        <f>E11</f>
        <v>001.4 - 4. Slaboprúdové rozvody</v>
      </c>
      <c r="F113" s="238"/>
      <c r="G113" s="238"/>
      <c r="H113" s="238"/>
      <c r="I113" s="98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98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18</v>
      </c>
      <c r="D115" s="29"/>
      <c r="E115" s="29"/>
      <c r="F115" s="22" t="str">
        <f>F14</f>
        <v xml:space="preserve"> </v>
      </c>
      <c r="G115" s="29"/>
      <c r="H115" s="29"/>
      <c r="I115" s="99" t="s">
        <v>20</v>
      </c>
      <c r="J115" s="52" t="str">
        <f>IF(J14="","",J14)</f>
        <v>3. 3. 2020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98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25.7" customHeight="1">
      <c r="A117" s="29"/>
      <c r="B117" s="30"/>
      <c r="C117" s="24" t="s">
        <v>22</v>
      </c>
      <c r="D117" s="29"/>
      <c r="E117" s="29"/>
      <c r="F117" s="22" t="str">
        <f>E17</f>
        <v>UPJŠ v Košiciach</v>
      </c>
      <c r="G117" s="29"/>
      <c r="H117" s="29"/>
      <c r="I117" s="99" t="s">
        <v>28</v>
      </c>
      <c r="J117" s="27" t="str">
        <f>E23</f>
        <v>ing.Slávka Antalová, Košice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26</v>
      </c>
      <c r="D118" s="29"/>
      <c r="E118" s="29"/>
      <c r="F118" s="22" t="str">
        <f>IF(E20="","",E20)</f>
        <v>Vyplň údaj</v>
      </c>
      <c r="G118" s="29"/>
      <c r="H118" s="29"/>
      <c r="I118" s="99" t="s">
        <v>32</v>
      </c>
      <c r="J118" s="27" t="str">
        <f>E26</f>
        <v>Ing.Ivana Brecková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35" customHeight="1">
      <c r="A119" s="29"/>
      <c r="B119" s="30"/>
      <c r="C119" s="29"/>
      <c r="D119" s="29"/>
      <c r="E119" s="29"/>
      <c r="F119" s="29"/>
      <c r="G119" s="29"/>
      <c r="H119" s="29"/>
      <c r="I119" s="98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>
      <c r="A120" s="138"/>
      <c r="B120" s="139"/>
      <c r="C120" s="140" t="s">
        <v>119</v>
      </c>
      <c r="D120" s="141" t="s">
        <v>60</v>
      </c>
      <c r="E120" s="141" t="s">
        <v>56</v>
      </c>
      <c r="F120" s="141" t="s">
        <v>57</v>
      </c>
      <c r="G120" s="141" t="s">
        <v>120</v>
      </c>
      <c r="H120" s="141" t="s">
        <v>121</v>
      </c>
      <c r="I120" s="142" t="s">
        <v>122</v>
      </c>
      <c r="J120" s="143" t="s">
        <v>106</v>
      </c>
      <c r="K120" s="144" t="s">
        <v>123</v>
      </c>
      <c r="L120" s="145"/>
      <c r="M120" s="59" t="s">
        <v>1</v>
      </c>
      <c r="N120" s="60" t="s">
        <v>39</v>
      </c>
      <c r="O120" s="60" t="s">
        <v>124</v>
      </c>
      <c r="P120" s="60" t="s">
        <v>125</v>
      </c>
      <c r="Q120" s="60" t="s">
        <v>126</v>
      </c>
      <c r="R120" s="60" t="s">
        <v>127</v>
      </c>
      <c r="S120" s="60" t="s">
        <v>128</v>
      </c>
      <c r="T120" s="61" t="s">
        <v>129</v>
      </c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</row>
    <row r="121" spans="1:65" s="2" customFormat="1" ht="22.9" customHeight="1">
      <c r="A121" s="29"/>
      <c r="B121" s="30"/>
      <c r="C121" s="66" t="s">
        <v>107</v>
      </c>
      <c r="D121" s="29"/>
      <c r="E121" s="29"/>
      <c r="F121" s="29"/>
      <c r="G121" s="29"/>
      <c r="H121" s="29"/>
      <c r="I121" s="98"/>
      <c r="J121" s="146">
        <f>BK121</f>
        <v>0</v>
      </c>
      <c r="K121" s="29"/>
      <c r="L121" s="30"/>
      <c r="M121" s="62"/>
      <c r="N121" s="53"/>
      <c r="O121" s="63"/>
      <c r="P121" s="147">
        <f>P122</f>
        <v>0</v>
      </c>
      <c r="Q121" s="63"/>
      <c r="R121" s="147">
        <f>R122</f>
        <v>0</v>
      </c>
      <c r="S121" s="63"/>
      <c r="T121" s="148">
        <f>T122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74</v>
      </c>
      <c r="AU121" s="14" t="s">
        <v>108</v>
      </c>
      <c r="BK121" s="149">
        <f>BK122</f>
        <v>0</v>
      </c>
    </row>
    <row r="122" spans="1:65" s="12" customFormat="1" ht="25.9" customHeight="1">
      <c r="B122" s="150"/>
      <c r="D122" s="151" t="s">
        <v>74</v>
      </c>
      <c r="E122" s="152" t="s">
        <v>897</v>
      </c>
      <c r="F122" s="152" t="s">
        <v>898</v>
      </c>
      <c r="I122" s="153"/>
      <c r="J122" s="154">
        <f>BK122</f>
        <v>0</v>
      </c>
      <c r="L122" s="150"/>
      <c r="M122" s="155"/>
      <c r="N122" s="156"/>
      <c r="O122" s="156"/>
      <c r="P122" s="157">
        <f>SUM(P123:P141)</f>
        <v>0</v>
      </c>
      <c r="Q122" s="156"/>
      <c r="R122" s="157">
        <f>SUM(R123:R141)</f>
        <v>0</v>
      </c>
      <c r="S122" s="156"/>
      <c r="T122" s="158">
        <f>SUM(T123:T141)</f>
        <v>0</v>
      </c>
      <c r="AR122" s="151" t="s">
        <v>82</v>
      </c>
      <c r="AT122" s="159" t="s">
        <v>74</v>
      </c>
      <c r="AU122" s="159" t="s">
        <v>75</v>
      </c>
      <c r="AY122" s="151" t="s">
        <v>132</v>
      </c>
      <c r="BK122" s="160">
        <f>SUM(BK123:BK141)</f>
        <v>0</v>
      </c>
    </row>
    <row r="123" spans="1:65" s="2" customFormat="1" ht="16.5" customHeight="1">
      <c r="A123" s="29"/>
      <c r="B123" s="163"/>
      <c r="C123" s="164" t="s">
        <v>82</v>
      </c>
      <c r="D123" s="164" t="s">
        <v>135</v>
      </c>
      <c r="E123" s="165" t="s">
        <v>899</v>
      </c>
      <c r="F123" s="166" t="s">
        <v>900</v>
      </c>
      <c r="G123" s="167" t="s">
        <v>155</v>
      </c>
      <c r="H123" s="168">
        <v>2</v>
      </c>
      <c r="I123" s="169"/>
      <c r="J123" s="168">
        <f t="shared" ref="J123:J141" si="0">ROUND(I123*H123,3)</f>
        <v>0</v>
      </c>
      <c r="K123" s="170"/>
      <c r="L123" s="30"/>
      <c r="M123" s="171" t="s">
        <v>1</v>
      </c>
      <c r="N123" s="172" t="s">
        <v>41</v>
      </c>
      <c r="O123" s="55"/>
      <c r="P123" s="173">
        <f t="shared" ref="P123:P141" si="1">O123*H123</f>
        <v>0</v>
      </c>
      <c r="Q123" s="173">
        <v>0</v>
      </c>
      <c r="R123" s="173">
        <f t="shared" ref="R123:R141" si="2">Q123*H123</f>
        <v>0</v>
      </c>
      <c r="S123" s="173">
        <v>0</v>
      </c>
      <c r="T123" s="174">
        <f t="shared" ref="T123:T141" si="3"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75" t="s">
        <v>560</v>
      </c>
      <c r="AT123" s="175" t="s">
        <v>135</v>
      </c>
      <c r="AU123" s="175" t="s">
        <v>82</v>
      </c>
      <c r="AY123" s="14" t="s">
        <v>132</v>
      </c>
      <c r="BE123" s="176">
        <f t="shared" ref="BE123:BE141" si="4">IF(N123="základná",J123,0)</f>
        <v>0</v>
      </c>
      <c r="BF123" s="176">
        <f t="shared" ref="BF123:BF141" si="5">IF(N123="znížená",J123,0)</f>
        <v>0</v>
      </c>
      <c r="BG123" s="176">
        <f t="shared" ref="BG123:BG141" si="6">IF(N123="zákl. prenesená",J123,0)</f>
        <v>0</v>
      </c>
      <c r="BH123" s="176">
        <f t="shared" ref="BH123:BH141" si="7">IF(N123="zníž. prenesená",J123,0)</f>
        <v>0</v>
      </c>
      <c r="BI123" s="176">
        <f t="shared" ref="BI123:BI141" si="8">IF(N123="nulová",J123,0)</f>
        <v>0</v>
      </c>
      <c r="BJ123" s="14" t="s">
        <v>88</v>
      </c>
      <c r="BK123" s="177">
        <f t="shared" ref="BK123:BK141" si="9">ROUND(I123*H123,3)</f>
        <v>0</v>
      </c>
      <c r="BL123" s="14" t="s">
        <v>560</v>
      </c>
      <c r="BM123" s="175" t="s">
        <v>88</v>
      </c>
    </row>
    <row r="124" spans="1:65" s="2" customFormat="1" ht="21.75" customHeight="1">
      <c r="A124" s="29"/>
      <c r="B124" s="163"/>
      <c r="C124" s="164" t="s">
        <v>88</v>
      </c>
      <c r="D124" s="164" t="s">
        <v>135</v>
      </c>
      <c r="E124" s="165" t="s">
        <v>901</v>
      </c>
      <c r="F124" s="166" t="s">
        <v>902</v>
      </c>
      <c r="G124" s="167" t="s">
        <v>155</v>
      </c>
      <c r="H124" s="168">
        <v>2</v>
      </c>
      <c r="I124" s="169"/>
      <c r="J124" s="168">
        <f t="shared" si="0"/>
        <v>0</v>
      </c>
      <c r="K124" s="170"/>
      <c r="L124" s="30"/>
      <c r="M124" s="171" t="s">
        <v>1</v>
      </c>
      <c r="N124" s="172" t="s">
        <v>41</v>
      </c>
      <c r="O124" s="55"/>
      <c r="P124" s="173">
        <f t="shared" si="1"/>
        <v>0</v>
      </c>
      <c r="Q124" s="173">
        <v>0</v>
      </c>
      <c r="R124" s="173">
        <f t="shared" si="2"/>
        <v>0</v>
      </c>
      <c r="S124" s="173">
        <v>0</v>
      </c>
      <c r="T124" s="174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75" t="s">
        <v>560</v>
      </c>
      <c r="AT124" s="175" t="s">
        <v>135</v>
      </c>
      <c r="AU124" s="175" t="s">
        <v>82</v>
      </c>
      <c r="AY124" s="14" t="s">
        <v>132</v>
      </c>
      <c r="BE124" s="176">
        <f t="shared" si="4"/>
        <v>0</v>
      </c>
      <c r="BF124" s="176">
        <f t="shared" si="5"/>
        <v>0</v>
      </c>
      <c r="BG124" s="176">
        <f t="shared" si="6"/>
        <v>0</v>
      </c>
      <c r="BH124" s="176">
        <f t="shared" si="7"/>
        <v>0</v>
      </c>
      <c r="BI124" s="176">
        <f t="shared" si="8"/>
        <v>0</v>
      </c>
      <c r="BJ124" s="14" t="s">
        <v>88</v>
      </c>
      <c r="BK124" s="177">
        <f t="shared" si="9"/>
        <v>0</v>
      </c>
      <c r="BL124" s="14" t="s">
        <v>560</v>
      </c>
      <c r="BM124" s="175" t="s">
        <v>139</v>
      </c>
    </row>
    <row r="125" spans="1:65" s="2" customFormat="1" ht="16.5" customHeight="1">
      <c r="A125" s="29"/>
      <c r="B125" s="163"/>
      <c r="C125" s="164" t="s">
        <v>145</v>
      </c>
      <c r="D125" s="164" t="s">
        <v>135</v>
      </c>
      <c r="E125" s="165" t="s">
        <v>903</v>
      </c>
      <c r="F125" s="166" t="s">
        <v>904</v>
      </c>
      <c r="G125" s="167" t="s">
        <v>155</v>
      </c>
      <c r="H125" s="168">
        <v>36</v>
      </c>
      <c r="I125" s="169"/>
      <c r="J125" s="168">
        <f t="shared" si="0"/>
        <v>0</v>
      </c>
      <c r="K125" s="170"/>
      <c r="L125" s="30"/>
      <c r="M125" s="171" t="s">
        <v>1</v>
      </c>
      <c r="N125" s="172" t="s">
        <v>41</v>
      </c>
      <c r="O125" s="55"/>
      <c r="P125" s="173">
        <f t="shared" si="1"/>
        <v>0</v>
      </c>
      <c r="Q125" s="173">
        <v>0</v>
      </c>
      <c r="R125" s="173">
        <f t="shared" si="2"/>
        <v>0</v>
      </c>
      <c r="S125" s="173">
        <v>0</v>
      </c>
      <c r="T125" s="174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75" t="s">
        <v>560</v>
      </c>
      <c r="AT125" s="175" t="s">
        <v>135</v>
      </c>
      <c r="AU125" s="175" t="s">
        <v>82</v>
      </c>
      <c r="AY125" s="14" t="s">
        <v>132</v>
      </c>
      <c r="BE125" s="176">
        <f t="shared" si="4"/>
        <v>0</v>
      </c>
      <c r="BF125" s="176">
        <f t="shared" si="5"/>
        <v>0</v>
      </c>
      <c r="BG125" s="176">
        <f t="shared" si="6"/>
        <v>0</v>
      </c>
      <c r="BH125" s="176">
        <f t="shared" si="7"/>
        <v>0</v>
      </c>
      <c r="BI125" s="176">
        <f t="shared" si="8"/>
        <v>0</v>
      </c>
      <c r="BJ125" s="14" t="s">
        <v>88</v>
      </c>
      <c r="BK125" s="177">
        <f t="shared" si="9"/>
        <v>0</v>
      </c>
      <c r="BL125" s="14" t="s">
        <v>560</v>
      </c>
      <c r="BM125" s="175" t="s">
        <v>157</v>
      </c>
    </row>
    <row r="126" spans="1:65" s="2" customFormat="1" ht="16.5" customHeight="1">
      <c r="A126" s="29"/>
      <c r="B126" s="163"/>
      <c r="C126" s="164" t="s">
        <v>139</v>
      </c>
      <c r="D126" s="164" t="s">
        <v>135</v>
      </c>
      <c r="E126" s="165" t="s">
        <v>905</v>
      </c>
      <c r="F126" s="166" t="s">
        <v>906</v>
      </c>
      <c r="G126" s="167" t="s">
        <v>155</v>
      </c>
      <c r="H126" s="168">
        <v>1</v>
      </c>
      <c r="I126" s="169"/>
      <c r="J126" s="168">
        <f t="shared" si="0"/>
        <v>0</v>
      </c>
      <c r="K126" s="170"/>
      <c r="L126" s="30"/>
      <c r="M126" s="171" t="s">
        <v>1</v>
      </c>
      <c r="N126" s="172" t="s">
        <v>41</v>
      </c>
      <c r="O126" s="55"/>
      <c r="P126" s="173">
        <f t="shared" si="1"/>
        <v>0</v>
      </c>
      <c r="Q126" s="173">
        <v>0</v>
      </c>
      <c r="R126" s="173">
        <f t="shared" si="2"/>
        <v>0</v>
      </c>
      <c r="S126" s="173">
        <v>0</v>
      </c>
      <c r="T126" s="174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75" t="s">
        <v>560</v>
      </c>
      <c r="AT126" s="175" t="s">
        <v>135</v>
      </c>
      <c r="AU126" s="175" t="s">
        <v>82</v>
      </c>
      <c r="AY126" s="14" t="s">
        <v>132</v>
      </c>
      <c r="BE126" s="176">
        <f t="shared" si="4"/>
        <v>0</v>
      </c>
      <c r="BF126" s="176">
        <f t="shared" si="5"/>
        <v>0</v>
      </c>
      <c r="BG126" s="176">
        <f t="shared" si="6"/>
        <v>0</v>
      </c>
      <c r="BH126" s="176">
        <f t="shared" si="7"/>
        <v>0</v>
      </c>
      <c r="BI126" s="176">
        <f t="shared" si="8"/>
        <v>0</v>
      </c>
      <c r="BJ126" s="14" t="s">
        <v>88</v>
      </c>
      <c r="BK126" s="177">
        <f t="shared" si="9"/>
        <v>0</v>
      </c>
      <c r="BL126" s="14" t="s">
        <v>560</v>
      </c>
      <c r="BM126" s="175" t="s">
        <v>165</v>
      </c>
    </row>
    <row r="127" spans="1:65" s="2" customFormat="1" ht="16.5" customHeight="1">
      <c r="A127" s="29"/>
      <c r="B127" s="163"/>
      <c r="C127" s="164" t="s">
        <v>152</v>
      </c>
      <c r="D127" s="164" t="s">
        <v>135</v>
      </c>
      <c r="E127" s="165" t="s">
        <v>907</v>
      </c>
      <c r="F127" s="166" t="s">
        <v>908</v>
      </c>
      <c r="G127" s="167" t="s">
        <v>1</v>
      </c>
      <c r="H127" s="168">
        <v>0</v>
      </c>
      <c r="I127" s="169"/>
      <c r="J127" s="168">
        <f t="shared" si="0"/>
        <v>0</v>
      </c>
      <c r="K127" s="170"/>
      <c r="L127" s="30"/>
      <c r="M127" s="171" t="s">
        <v>1</v>
      </c>
      <c r="N127" s="172" t="s">
        <v>41</v>
      </c>
      <c r="O127" s="55"/>
      <c r="P127" s="173">
        <f t="shared" si="1"/>
        <v>0</v>
      </c>
      <c r="Q127" s="173">
        <v>0</v>
      </c>
      <c r="R127" s="173">
        <f t="shared" si="2"/>
        <v>0</v>
      </c>
      <c r="S127" s="173">
        <v>0</v>
      </c>
      <c r="T127" s="174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75" t="s">
        <v>560</v>
      </c>
      <c r="AT127" s="175" t="s">
        <v>135</v>
      </c>
      <c r="AU127" s="175" t="s">
        <v>82</v>
      </c>
      <c r="AY127" s="14" t="s">
        <v>132</v>
      </c>
      <c r="BE127" s="176">
        <f t="shared" si="4"/>
        <v>0</v>
      </c>
      <c r="BF127" s="176">
        <f t="shared" si="5"/>
        <v>0</v>
      </c>
      <c r="BG127" s="176">
        <f t="shared" si="6"/>
        <v>0</v>
      </c>
      <c r="BH127" s="176">
        <f t="shared" si="7"/>
        <v>0</v>
      </c>
      <c r="BI127" s="176">
        <f t="shared" si="8"/>
        <v>0</v>
      </c>
      <c r="BJ127" s="14" t="s">
        <v>88</v>
      </c>
      <c r="BK127" s="177">
        <f t="shared" si="9"/>
        <v>0</v>
      </c>
      <c r="BL127" s="14" t="s">
        <v>560</v>
      </c>
      <c r="BM127" s="175" t="s">
        <v>909</v>
      </c>
    </row>
    <row r="128" spans="1:65" s="2" customFormat="1" ht="16.5" customHeight="1">
      <c r="A128" s="29"/>
      <c r="B128" s="163"/>
      <c r="C128" s="164" t="s">
        <v>157</v>
      </c>
      <c r="D128" s="164" t="s">
        <v>135</v>
      </c>
      <c r="E128" s="165" t="s">
        <v>910</v>
      </c>
      <c r="F128" s="166" t="s">
        <v>911</v>
      </c>
      <c r="G128" s="167" t="s">
        <v>138</v>
      </c>
      <c r="H128" s="168">
        <v>2100</v>
      </c>
      <c r="I128" s="169"/>
      <c r="J128" s="168">
        <f t="shared" si="0"/>
        <v>0</v>
      </c>
      <c r="K128" s="170"/>
      <c r="L128" s="30"/>
      <c r="M128" s="171" t="s">
        <v>1</v>
      </c>
      <c r="N128" s="172" t="s">
        <v>41</v>
      </c>
      <c r="O128" s="55"/>
      <c r="P128" s="173">
        <f t="shared" si="1"/>
        <v>0</v>
      </c>
      <c r="Q128" s="173">
        <v>0</v>
      </c>
      <c r="R128" s="173">
        <f t="shared" si="2"/>
        <v>0</v>
      </c>
      <c r="S128" s="173">
        <v>0</v>
      </c>
      <c r="T128" s="174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75" t="s">
        <v>560</v>
      </c>
      <c r="AT128" s="175" t="s">
        <v>135</v>
      </c>
      <c r="AU128" s="175" t="s">
        <v>82</v>
      </c>
      <c r="AY128" s="14" t="s">
        <v>132</v>
      </c>
      <c r="BE128" s="176">
        <f t="shared" si="4"/>
        <v>0</v>
      </c>
      <c r="BF128" s="176">
        <f t="shared" si="5"/>
        <v>0</v>
      </c>
      <c r="BG128" s="176">
        <f t="shared" si="6"/>
        <v>0</v>
      </c>
      <c r="BH128" s="176">
        <f t="shared" si="7"/>
        <v>0</v>
      </c>
      <c r="BI128" s="176">
        <f t="shared" si="8"/>
        <v>0</v>
      </c>
      <c r="BJ128" s="14" t="s">
        <v>88</v>
      </c>
      <c r="BK128" s="177">
        <f t="shared" si="9"/>
        <v>0</v>
      </c>
      <c r="BL128" s="14" t="s">
        <v>560</v>
      </c>
      <c r="BM128" s="175" t="s">
        <v>912</v>
      </c>
    </row>
    <row r="129" spans="1:65" s="2" customFormat="1" ht="16.5" customHeight="1">
      <c r="A129" s="29"/>
      <c r="B129" s="163"/>
      <c r="C129" s="164" t="s">
        <v>161</v>
      </c>
      <c r="D129" s="164" t="s">
        <v>135</v>
      </c>
      <c r="E129" s="165" t="s">
        <v>913</v>
      </c>
      <c r="F129" s="166" t="s">
        <v>914</v>
      </c>
      <c r="G129" s="167" t="s">
        <v>155</v>
      </c>
      <c r="H129" s="168">
        <v>12</v>
      </c>
      <c r="I129" s="169"/>
      <c r="J129" s="168">
        <f t="shared" si="0"/>
        <v>0</v>
      </c>
      <c r="K129" s="170"/>
      <c r="L129" s="30"/>
      <c r="M129" s="171" t="s">
        <v>1</v>
      </c>
      <c r="N129" s="172" t="s">
        <v>41</v>
      </c>
      <c r="O129" s="55"/>
      <c r="P129" s="173">
        <f t="shared" si="1"/>
        <v>0</v>
      </c>
      <c r="Q129" s="173">
        <v>0</v>
      </c>
      <c r="R129" s="173">
        <f t="shared" si="2"/>
        <v>0</v>
      </c>
      <c r="S129" s="173">
        <v>0</v>
      </c>
      <c r="T129" s="174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75" t="s">
        <v>560</v>
      </c>
      <c r="AT129" s="175" t="s">
        <v>135</v>
      </c>
      <c r="AU129" s="175" t="s">
        <v>82</v>
      </c>
      <c r="AY129" s="14" t="s">
        <v>132</v>
      </c>
      <c r="BE129" s="176">
        <f t="shared" si="4"/>
        <v>0</v>
      </c>
      <c r="BF129" s="176">
        <f t="shared" si="5"/>
        <v>0</v>
      </c>
      <c r="BG129" s="176">
        <f t="shared" si="6"/>
        <v>0</v>
      </c>
      <c r="BH129" s="176">
        <f t="shared" si="7"/>
        <v>0</v>
      </c>
      <c r="BI129" s="176">
        <f t="shared" si="8"/>
        <v>0</v>
      </c>
      <c r="BJ129" s="14" t="s">
        <v>88</v>
      </c>
      <c r="BK129" s="177">
        <f t="shared" si="9"/>
        <v>0</v>
      </c>
      <c r="BL129" s="14" t="s">
        <v>560</v>
      </c>
      <c r="BM129" s="175" t="s">
        <v>915</v>
      </c>
    </row>
    <row r="130" spans="1:65" s="2" customFormat="1" ht="16.5" customHeight="1">
      <c r="A130" s="29"/>
      <c r="B130" s="163"/>
      <c r="C130" s="164" t="s">
        <v>165</v>
      </c>
      <c r="D130" s="164" t="s">
        <v>135</v>
      </c>
      <c r="E130" s="165" t="s">
        <v>916</v>
      </c>
      <c r="F130" s="166" t="s">
        <v>917</v>
      </c>
      <c r="G130" s="167" t="s">
        <v>155</v>
      </c>
      <c r="H130" s="168">
        <v>4</v>
      </c>
      <c r="I130" s="169"/>
      <c r="J130" s="168">
        <f t="shared" si="0"/>
        <v>0</v>
      </c>
      <c r="K130" s="170"/>
      <c r="L130" s="30"/>
      <c r="M130" s="171" t="s">
        <v>1</v>
      </c>
      <c r="N130" s="172" t="s">
        <v>41</v>
      </c>
      <c r="O130" s="55"/>
      <c r="P130" s="173">
        <f t="shared" si="1"/>
        <v>0</v>
      </c>
      <c r="Q130" s="173">
        <v>0</v>
      </c>
      <c r="R130" s="173">
        <f t="shared" si="2"/>
        <v>0</v>
      </c>
      <c r="S130" s="173">
        <v>0</v>
      </c>
      <c r="T130" s="174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75" t="s">
        <v>560</v>
      </c>
      <c r="AT130" s="175" t="s">
        <v>135</v>
      </c>
      <c r="AU130" s="175" t="s">
        <v>82</v>
      </c>
      <c r="AY130" s="14" t="s">
        <v>132</v>
      </c>
      <c r="BE130" s="176">
        <f t="shared" si="4"/>
        <v>0</v>
      </c>
      <c r="BF130" s="176">
        <f t="shared" si="5"/>
        <v>0</v>
      </c>
      <c r="BG130" s="176">
        <f t="shared" si="6"/>
        <v>0</v>
      </c>
      <c r="BH130" s="176">
        <f t="shared" si="7"/>
        <v>0</v>
      </c>
      <c r="BI130" s="176">
        <f t="shared" si="8"/>
        <v>0</v>
      </c>
      <c r="BJ130" s="14" t="s">
        <v>88</v>
      </c>
      <c r="BK130" s="177">
        <f t="shared" si="9"/>
        <v>0</v>
      </c>
      <c r="BL130" s="14" t="s">
        <v>560</v>
      </c>
      <c r="BM130" s="175" t="s">
        <v>918</v>
      </c>
    </row>
    <row r="131" spans="1:65" s="2" customFormat="1" ht="16.5" customHeight="1">
      <c r="A131" s="29"/>
      <c r="B131" s="163"/>
      <c r="C131" s="164" t="s">
        <v>133</v>
      </c>
      <c r="D131" s="164" t="s">
        <v>135</v>
      </c>
      <c r="E131" s="165" t="s">
        <v>919</v>
      </c>
      <c r="F131" s="166" t="s">
        <v>920</v>
      </c>
      <c r="G131" s="167" t="s">
        <v>155</v>
      </c>
      <c r="H131" s="168">
        <v>36</v>
      </c>
      <c r="I131" s="169"/>
      <c r="J131" s="168">
        <f t="shared" si="0"/>
        <v>0</v>
      </c>
      <c r="K131" s="170"/>
      <c r="L131" s="30"/>
      <c r="M131" s="171" t="s">
        <v>1</v>
      </c>
      <c r="N131" s="172" t="s">
        <v>41</v>
      </c>
      <c r="O131" s="55"/>
      <c r="P131" s="173">
        <f t="shared" si="1"/>
        <v>0</v>
      </c>
      <c r="Q131" s="173">
        <v>0</v>
      </c>
      <c r="R131" s="173">
        <f t="shared" si="2"/>
        <v>0</v>
      </c>
      <c r="S131" s="173">
        <v>0</v>
      </c>
      <c r="T131" s="174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5" t="s">
        <v>560</v>
      </c>
      <c r="AT131" s="175" t="s">
        <v>135</v>
      </c>
      <c r="AU131" s="175" t="s">
        <v>82</v>
      </c>
      <c r="AY131" s="14" t="s">
        <v>132</v>
      </c>
      <c r="BE131" s="176">
        <f t="shared" si="4"/>
        <v>0</v>
      </c>
      <c r="BF131" s="176">
        <f t="shared" si="5"/>
        <v>0</v>
      </c>
      <c r="BG131" s="176">
        <f t="shared" si="6"/>
        <v>0</v>
      </c>
      <c r="BH131" s="176">
        <f t="shared" si="7"/>
        <v>0</v>
      </c>
      <c r="BI131" s="176">
        <f t="shared" si="8"/>
        <v>0</v>
      </c>
      <c r="BJ131" s="14" t="s">
        <v>88</v>
      </c>
      <c r="BK131" s="177">
        <f t="shared" si="9"/>
        <v>0</v>
      </c>
      <c r="BL131" s="14" t="s">
        <v>560</v>
      </c>
      <c r="BM131" s="175" t="s">
        <v>921</v>
      </c>
    </row>
    <row r="132" spans="1:65" s="2" customFormat="1" ht="16.5" customHeight="1">
      <c r="A132" s="29"/>
      <c r="B132" s="163"/>
      <c r="C132" s="164" t="s">
        <v>172</v>
      </c>
      <c r="D132" s="164" t="s">
        <v>135</v>
      </c>
      <c r="E132" s="165" t="s">
        <v>922</v>
      </c>
      <c r="F132" s="166" t="s">
        <v>923</v>
      </c>
      <c r="G132" s="167" t="s">
        <v>155</v>
      </c>
      <c r="H132" s="168">
        <v>36</v>
      </c>
      <c r="I132" s="169"/>
      <c r="J132" s="168">
        <f t="shared" si="0"/>
        <v>0</v>
      </c>
      <c r="K132" s="170"/>
      <c r="L132" s="30"/>
      <c r="M132" s="171" t="s">
        <v>1</v>
      </c>
      <c r="N132" s="172" t="s">
        <v>41</v>
      </c>
      <c r="O132" s="55"/>
      <c r="P132" s="173">
        <f t="shared" si="1"/>
        <v>0</v>
      </c>
      <c r="Q132" s="173">
        <v>0</v>
      </c>
      <c r="R132" s="173">
        <f t="shared" si="2"/>
        <v>0</v>
      </c>
      <c r="S132" s="173">
        <v>0</v>
      </c>
      <c r="T132" s="174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5" t="s">
        <v>560</v>
      </c>
      <c r="AT132" s="175" t="s">
        <v>135</v>
      </c>
      <c r="AU132" s="175" t="s">
        <v>82</v>
      </c>
      <c r="AY132" s="14" t="s">
        <v>132</v>
      </c>
      <c r="BE132" s="176">
        <f t="shared" si="4"/>
        <v>0</v>
      </c>
      <c r="BF132" s="176">
        <f t="shared" si="5"/>
        <v>0</v>
      </c>
      <c r="BG132" s="176">
        <f t="shared" si="6"/>
        <v>0</v>
      </c>
      <c r="BH132" s="176">
        <f t="shared" si="7"/>
        <v>0</v>
      </c>
      <c r="BI132" s="176">
        <f t="shared" si="8"/>
        <v>0</v>
      </c>
      <c r="BJ132" s="14" t="s">
        <v>88</v>
      </c>
      <c r="BK132" s="177">
        <f t="shared" si="9"/>
        <v>0</v>
      </c>
      <c r="BL132" s="14" t="s">
        <v>560</v>
      </c>
      <c r="BM132" s="175" t="s">
        <v>924</v>
      </c>
    </row>
    <row r="133" spans="1:65" s="2" customFormat="1" ht="16.5" customHeight="1">
      <c r="A133" s="29"/>
      <c r="B133" s="163"/>
      <c r="C133" s="164" t="s">
        <v>176</v>
      </c>
      <c r="D133" s="164" t="s">
        <v>135</v>
      </c>
      <c r="E133" s="165" t="s">
        <v>925</v>
      </c>
      <c r="F133" s="166" t="s">
        <v>926</v>
      </c>
      <c r="G133" s="167" t="s">
        <v>155</v>
      </c>
      <c r="H133" s="168">
        <v>36</v>
      </c>
      <c r="I133" s="169"/>
      <c r="J133" s="168">
        <f t="shared" si="0"/>
        <v>0</v>
      </c>
      <c r="K133" s="170"/>
      <c r="L133" s="30"/>
      <c r="M133" s="171" t="s">
        <v>1</v>
      </c>
      <c r="N133" s="172" t="s">
        <v>41</v>
      </c>
      <c r="O133" s="55"/>
      <c r="P133" s="173">
        <f t="shared" si="1"/>
        <v>0</v>
      </c>
      <c r="Q133" s="173">
        <v>0</v>
      </c>
      <c r="R133" s="173">
        <f t="shared" si="2"/>
        <v>0</v>
      </c>
      <c r="S133" s="173">
        <v>0</v>
      </c>
      <c r="T133" s="174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5" t="s">
        <v>560</v>
      </c>
      <c r="AT133" s="175" t="s">
        <v>135</v>
      </c>
      <c r="AU133" s="175" t="s">
        <v>82</v>
      </c>
      <c r="AY133" s="14" t="s">
        <v>132</v>
      </c>
      <c r="BE133" s="176">
        <f t="shared" si="4"/>
        <v>0</v>
      </c>
      <c r="BF133" s="176">
        <f t="shared" si="5"/>
        <v>0</v>
      </c>
      <c r="BG133" s="176">
        <f t="shared" si="6"/>
        <v>0</v>
      </c>
      <c r="BH133" s="176">
        <f t="shared" si="7"/>
        <v>0</v>
      </c>
      <c r="BI133" s="176">
        <f t="shared" si="8"/>
        <v>0</v>
      </c>
      <c r="BJ133" s="14" t="s">
        <v>88</v>
      </c>
      <c r="BK133" s="177">
        <f t="shared" si="9"/>
        <v>0</v>
      </c>
      <c r="BL133" s="14" t="s">
        <v>560</v>
      </c>
      <c r="BM133" s="175" t="s">
        <v>927</v>
      </c>
    </row>
    <row r="134" spans="1:65" s="2" customFormat="1" ht="16.5" customHeight="1">
      <c r="A134" s="29"/>
      <c r="B134" s="163"/>
      <c r="C134" s="164" t="s">
        <v>180</v>
      </c>
      <c r="D134" s="164" t="s">
        <v>135</v>
      </c>
      <c r="E134" s="165" t="s">
        <v>928</v>
      </c>
      <c r="F134" s="166" t="s">
        <v>929</v>
      </c>
      <c r="G134" s="167" t="s">
        <v>155</v>
      </c>
      <c r="H134" s="168">
        <v>1</v>
      </c>
      <c r="I134" s="169"/>
      <c r="J134" s="168">
        <f t="shared" si="0"/>
        <v>0</v>
      </c>
      <c r="K134" s="170"/>
      <c r="L134" s="30"/>
      <c r="M134" s="171" t="s">
        <v>1</v>
      </c>
      <c r="N134" s="172" t="s">
        <v>41</v>
      </c>
      <c r="O134" s="55"/>
      <c r="P134" s="173">
        <f t="shared" si="1"/>
        <v>0</v>
      </c>
      <c r="Q134" s="173">
        <v>0</v>
      </c>
      <c r="R134" s="173">
        <f t="shared" si="2"/>
        <v>0</v>
      </c>
      <c r="S134" s="173">
        <v>0</v>
      </c>
      <c r="T134" s="174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5" t="s">
        <v>560</v>
      </c>
      <c r="AT134" s="175" t="s">
        <v>135</v>
      </c>
      <c r="AU134" s="175" t="s">
        <v>82</v>
      </c>
      <c r="AY134" s="14" t="s">
        <v>132</v>
      </c>
      <c r="BE134" s="176">
        <f t="shared" si="4"/>
        <v>0</v>
      </c>
      <c r="BF134" s="176">
        <f t="shared" si="5"/>
        <v>0</v>
      </c>
      <c r="BG134" s="176">
        <f t="shared" si="6"/>
        <v>0</v>
      </c>
      <c r="BH134" s="176">
        <f t="shared" si="7"/>
        <v>0</v>
      </c>
      <c r="BI134" s="176">
        <f t="shared" si="8"/>
        <v>0</v>
      </c>
      <c r="BJ134" s="14" t="s">
        <v>88</v>
      </c>
      <c r="BK134" s="177">
        <f t="shared" si="9"/>
        <v>0</v>
      </c>
      <c r="BL134" s="14" t="s">
        <v>560</v>
      </c>
      <c r="BM134" s="175" t="s">
        <v>930</v>
      </c>
    </row>
    <row r="135" spans="1:65" s="2" customFormat="1" ht="16.5" customHeight="1">
      <c r="A135" s="29"/>
      <c r="B135" s="163"/>
      <c r="C135" s="164" t="s">
        <v>184</v>
      </c>
      <c r="D135" s="164" t="s">
        <v>135</v>
      </c>
      <c r="E135" s="165" t="s">
        <v>931</v>
      </c>
      <c r="F135" s="166" t="s">
        <v>932</v>
      </c>
      <c r="G135" s="167" t="s">
        <v>138</v>
      </c>
      <c r="H135" s="168">
        <v>30</v>
      </c>
      <c r="I135" s="169"/>
      <c r="J135" s="168">
        <f t="shared" si="0"/>
        <v>0</v>
      </c>
      <c r="K135" s="170"/>
      <c r="L135" s="30"/>
      <c r="M135" s="171" t="s">
        <v>1</v>
      </c>
      <c r="N135" s="172" t="s">
        <v>41</v>
      </c>
      <c r="O135" s="55"/>
      <c r="P135" s="173">
        <f t="shared" si="1"/>
        <v>0</v>
      </c>
      <c r="Q135" s="173">
        <v>0</v>
      </c>
      <c r="R135" s="173">
        <f t="shared" si="2"/>
        <v>0</v>
      </c>
      <c r="S135" s="173">
        <v>0</v>
      </c>
      <c r="T135" s="174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5" t="s">
        <v>560</v>
      </c>
      <c r="AT135" s="175" t="s">
        <v>135</v>
      </c>
      <c r="AU135" s="175" t="s">
        <v>82</v>
      </c>
      <c r="AY135" s="14" t="s">
        <v>132</v>
      </c>
      <c r="BE135" s="176">
        <f t="shared" si="4"/>
        <v>0</v>
      </c>
      <c r="BF135" s="176">
        <f t="shared" si="5"/>
        <v>0</v>
      </c>
      <c r="BG135" s="176">
        <f t="shared" si="6"/>
        <v>0</v>
      </c>
      <c r="BH135" s="176">
        <f t="shared" si="7"/>
        <v>0</v>
      </c>
      <c r="BI135" s="176">
        <f t="shared" si="8"/>
        <v>0</v>
      </c>
      <c r="BJ135" s="14" t="s">
        <v>88</v>
      </c>
      <c r="BK135" s="177">
        <f t="shared" si="9"/>
        <v>0</v>
      </c>
      <c r="BL135" s="14" t="s">
        <v>560</v>
      </c>
      <c r="BM135" s="175" t="s">
        <v>933</v>
      </c>
    </row>
    <row r="136" spans="1:65" s="2" customFormat="1" ht="16.5" customHeight="1">
      <c r="A136" s="29"/>
      <c r="B136" s="163"/>
      <c r="C136" s="164" t="s">
        <v>188</v>
      </c>
      <c r="D136" s="164" t="s">
        <v>135</v>
      </c>
      <c r="E136" s="165" t="s">
        <v>934</v>
      </c>
      <c r="F136" s="166" t="s">
        <v>935</v>
      </c>
      <c r="G136" s="167" t="s">
        <v>138</v>
      </c>
      <c r="H136" s="168">
        <v>55</v>
      </c>
      <c r="I136" s="169"/>
      <c r="J136" s="168">
        <f t="shared" si="0"/>
        <v>0</v>
      </c>
      <c r="K136" s="170"/>
      <c r="L136" s="30"/>
      <c r="M136" s="171" t="s">
        <v>1</v>
      </c>
      <c r="N136" s="172" t="s">
        <v>41</v>
      </c>
      <c r="O136" s="55"/>
      <c r="P136" s="173">
        <f t="shared" si="1"/>
        <v>0</v>
      </c>
      <c r="Q136" s="173">
        <v>0</v>
      </c>
      <c r="R136" s="173">
        <f t="shared" si="2"/>
        <v>0</v>
      </c>
      <c r="S136" s="173">
        <v>0</v>
      </c>
      <c r="T136" s="174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5" t="s">
        <v>560</v>
      </c>
      <c r="AT136" s="175" t="s">
        <v>135</v>
      </c>
      <c r="AU136" s="175" t="s">
        <v>82</v>
      </c>
      <c r="AY136" s="14" t="s">
        <v>132</v>
      </c>
      <c r="BE136" s="176">
        <f t="shared" si="4"/>
        <v>0</v>
      </c>
      <c r="BF136" s="176">
        <f t="shared" si="5"/>
        <v>0</v>
      </c>
      <c r="BG136" s="176">
        <f t="shared" si="6"/>
        <v>0</v>
      </c>
      <c r="BH136" s="176">
        <f t="shared" si="7"/>
        <v>0</v>
      </c>
      <c r="BI136" s="176">
        <f t="shared" si="8"/>
        <v>0</v>
      </c>
      <c r="BJ136" s="14" t="s">
        <v>88</v>
      </c>
      <c r="BK136" s="177">
        <f t="shared" si="9"/>
        <v>0</v>
      </c>
      <c r="BL136" s="14" t="s">
        <v>560</v>
      </c>
      <c r="BM136" s="175" t="s">
        <v>936</v>
      </c>
    </row>
    <row r="137" spans="1:65" s="2" customFormat="1" ht="21.75" customHeight="1">
      <c r="A137" s="29"/>
      <c r="B137" s="163"/>
      <c r="C137" s="164" t="s">
        <v>192</v>
      </c>
      <c r="D137" s="164" t="s">
        <v>135</v>
      </c>
      <c r="E137" s="165" t="s">
        <v>937</v>
      </c>
      <c r="F137" s="166" t="s">
        <v>938</v>
      </c>
      <c r="G137" s="167" t="s">
        <v>155</v>
      </c>
      <c r="H137" s="168">
        <v>1</v>
      </c>
      <c r="I137" s="169"/>
      <c r="J137" s="168">
        <f t="shared" si="0"/>
        <v>0</v>
      </c>
      <c r="K137" s="170"/>
      <c r="L137" s="30"/>
      <c r="M137" s="171" t="s">
        <v>1</v>
      </c>
      <c r="N137" s="172" t="s">
        <v>41</v>
      </c>
      <c r="O137" s="55"/>
      <c r="P137" s="173">
        <f t="shared" si="1"/>
        <v>0</v>
      </c>
      <c r="Q137" s="173">
        <v>0</v>
      </c>
      <c r="R137" s="173">
        <f t="shared" si="2"/>
        <v>0</v>
      </c>
      <c r="S137" s="173">
        <v>0</v>
      </c>
      <c r="T137" s="174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5" t="s">
        <v>560</v>
      </c>
      <c r="AT137" s="175" t="s">
        <v>135</v>
      </c>
      <c r="AU137" s="175" t="s">
        <v>82</v>
      </c>
      <c r="AY137" s="14" t="s">
        <v>132</v>
      </c>
      <c r="BE137" s="176">
        <f t="shared" si="4"/>
        <v>0</v>
      </c>
      <c r="BF137" s="176">
        <f t="shared" si="5"/>
        <v>0</v>
      </c>
      <c r="BG137" s="176">
        <f t="shared" si="6"/>
        <v>0</v>
      </c>
      <c r="BH137" s="176">
        <f t="shared" si="7"/>
        <v>0</v>
      </c>
      <c r="BI137" s="176">
        <f t="shared" si="8"/>
        <v>0</v>
      </c>
      <c r="BJ137" s="14" t="s">
        <v>88</v>
      </c>
      <c r="BK137" s="177">
        <f t="shared" si="9"/>
        <v>0</v>
      </c>
      <c r="BL137" s="14" t="s">
        <v>560</v>
      </c>
      <c r="BM137" s="175" t="s">
        <v>939</v>
      </c>
    </row>
    <row r="138" spans="1:65" s="2" customFormat="1" ht="16.5" customHeight="1">
      <c r="A138" s="29"/>
      <c r="B138" s="163"/>
      <c r="C138" s="164" t="s">
        <v>196</v>
      </c>
      <c r="D138" s="164" t="s">
        <v>135</v>
      </c>
      <c r="E138" s="165" t="s">
        <v>940</v>
      </c>
      <c r="F138" s="166" t="s">
        <v>768</v>
      </c>
      <c r="G138" s="167" t="s">
        <v>437</v>
      </c>
      <c r="H138" s="169"/>
      <c r="I138" s="169"/>
      <c r="J138" s="168">
        <f t="shared" si="0"/>
        <v>0</v>
      </c>
      <c r="K138" s="170"/>
      <c r="L138" s="30"/>
      <c r="M138" s="171" t="s">
        <v>1</v>
      </c>
      <c r="N138" s="172" t="s">
        <v>41</v>
      </c>
      <c r="O138" s="55"/>
      <c r="P138" s="173">
        <f t="shared" si="1"/>
        <v>0</v>
      </c>
      <c r="Q138" s="173">
        <v>0</v>
      </c>
      <c r="R138" s="173">
        <f t="shared" si="2"/>
        <v>0</v>
      </c>
      <c r="S138" s="173">
        <v>0</v>
      </c>
      <c r="T138" s="174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5" t="s">
        <v>560</v>
      </c>
      <c r="AT138" s="175" t="s">
        <v>135</v>
      </c>
      <c r="AU138" s="175" t="s">
        <v>82</v>
      </c>
      <c r="AY138" s="14" t="s">
        <v>132</v>
      </c>
      <c r="BE138" s="176">
        <f t="shared" si="4"/>
        <v>0</v>
      </c>
      <c r="BF138" s="176">
        <f t="shared" si="5"/>
        <v>0</v>
      </c>
      <c r="BG138" s="176">
        <f t="shared" si="6"/>
        <v>0</v>
      </c>
      <c r="BH138" s="176">
        <f t="shared" si="7"/>
        <v>0</v>
      </c>
      <c r="BI138" s="176">
        <f t="shared" si="8"/>
        <v>0</v>
      </c>
      <c r="BJ138" s="14" t="s">
        <v>88</v>
      </c>
      <c r="BK138" s="177">
        <f t="shared" si="9"/>
        <v>0</v>
      </c>
      <c r="BL138" s="14" t="s">
        <v>560</v>
      </c>
      <c r="BM138" s="175" t="s">
        <v>941</v>
      </c>
    </row>
    <row r="139" spans="1:65" s="2" customFormat="1" ht="21.75" customHeight="1">
      <c r="A139" s="29"/>
      <c r="B139" s="163"/>
      <c r="C139" s="164" t="s">
        <v>200</v>
      </c>
      <c r="D139" s="164" t="s">
        <v>135</v>
      </c>
      <c r="E139" s="165" t="s">
        <v>942</v>
      </c>
      <c r="F139" s="166" t="s">
        <v>943</v>
      </c>
      <c r="G139" s="167" t="s">
        <v>944</v>
      </c>
      <c r="H139" s="168">
        <v>20</v>
      </c>
      <c r="I139" s="169"/>
      <c r="J139" s="168">
        <f t="shared" si="0"/>
        <v>0</v>
      </c>
      <c r="K139" s="170"/>
      <c r="L139" s="30"/>
      <c r="M139" s="171" t="s">
        <v>1</v>
      </c>
      <c r="N139" s="172" t="s">
        <v>41</v>
      </c>
      <c r="O139" s="55"/>
      <c r="P139" s="173">
        <f t="shared" si="1"/>
        <v>0</v>
      </c>
      <c r="Q139" s="173">
        <v>0</v>
      </c>
      <c r="R139" s="173">
        <f t="shared" si="2"/>
        <v>0</v>
      </c>
      <c r="S139" s="173">
        <v>0</v>
      </c>
      <c r="T139" s="174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5" t="s">
        <v>319</v>
      </c>
      <c r="AT139" s="175" t="s">
        <v>135</v>
      </c>
      <c r="AU139" s="175" t="s">
        <v>82</v>
      </c>
      <c r="AY139" s="14" t="s">
        <v>132</v>
      </c>
      <c r="BE139" s="176">
        <f t="shared" si="4"/>
        <v>0</v>
      </c>
      <c r="BF139" s="176">
        <f t="shared" si="5"/>
        <v>0</v>
      </c>
      <c r="BG139" s="176">
        <f t="shared" si="6"/>
        <v>0</v>
      </c>
      <c r="BH139" s="176">
        <f t="shared" si="7"/>
        <v>0</v>
      </c>
      <c r="BI139" s="176">
        <f t="shared" si="8"/>
        <v>0</v>
      </c>
      <c r="BJ139" s="14" t="s">
        <v>88</v>
      </c>
      <c r="BK139" s="177">
        <f t="shared" si="9"/>
        <v>0</v>
      </c>
      <c r="BL139" s="14" t="s">
        <v>319</v>
      </c>
      <c r="BM139" s="175" t="s">
        <v>265</v>
      </c>
    </row>
    <row r="140" spans="1:65" s="2" customFormat="1" ht="21.75" customHeight="1">
      <c r="A140" s="29"/>
      <c r="B140" s="163"/>
      <c r="C140" s="164" t="s">
        <v>204</v>
      </c>
      <c r="D140" s="164" t="s">
        <v>135</v>
      </c>
      <c r="E140" s="165" t="s">
        <v>945</v>
      </c>
      <c r="F140" s="166" t="s">
        <v>946</v>
      </c>
      <c r="G140" s="167" t="s">
        <v>944</v>
      </c>
      <c r="H140" s="168">
        <v>16</v>
      </c>
      <c r="I140" s="169"/>
      <c r="J140" s="168">
        <f t="shared" si="0"/>
        <v>0</v>
      </c>
      <c r="K140" s="170"/>
      <c r="L140" s="30"/>
      <c r="M140" s="171" t="s">
        <v>1</v>
      </c>
      <c r="N140" s="172" t="s">
        <v>41</v>
      </c>
      <c r="O140" s="55"/>
      <c r="P140" s="173">
        <f t="shared" si="1"/>
        <v>0</v>
      </c>
      <c r="Q140" s="173">
        <v>0</v>
      </c>
      <c r="R140" s="173">
        <f t="shared" si="2"/>
        <v>0</v>
      </c>
      <c r="S140" s="173">
        <v>0</v>
      </c>
      <c r="T140" s="174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5" t="s">
        <v>319</v>
      </c>
      <c r="AT140" s="175" t="s">
        <v>135</v>
      </c>
      <c r="AU140" s="175" t="s">
        <v>82</v>
      </c>
      <c r="AY140" s="14" t="s">
        <v>132</v>
      </c>
      <c r="BE140" s="176">
        <f t="shared" si="4"/>
        <v>0</v>
      </c>
      <c r="BF140" s="176">
        <f t="shared" si="5"/>
        <v>0</v>
      </c>
      <c r="BG140" s="176">
        <f t="shared" si="6"/>
        <v>0</v>
      </c>
      <c r="BH140" s="176">
        <f t="shared" si="7"/>
        <v>0</v>
      </c>
      <c r="BI140" s="176">
        <f t="shared" si="8"/>
        <v>0</v>
      </c>
      <c r="BJ140" s="14" t="s">
        <v>88</v>
      </c>
      <c r="BK140" s="177">
        <f t="shared" si="9"/>
        <v>0</v>
      </c>
      <c r="BL140" s="14" t="s">
        <v>319</v>
      </c>
      <c r="BM140" s="175" t="s">
        <v>273</v>
      </c>
    </row>
    <row r="141" spans="1:65" s="2" customFormat="1" ht="16.5" customHeight="1">
      <c r="A141" s="29"/>
      <c r="B141" s="163"/>
      <c r="C141" s="164" t="s">
        <v>208</v>
      </c>
      <c r="D141" s="164" t="s">
        <v>135</v>
      </c>
      <c r="E141" s="165" t="s">
        <v>947</v>
      </c>
      <c r="F141" s="166" t="s">
        <v>948</v>
      </c>
      <c r="G141" s="167" t="s">
        <v>944</v>
      </c>
      <c r="H141" s="168">
        <v>16</v>
      </c>
      <c r="I141" s="169"/>
      <c r="J141" s="168">
        <f t="shared" si="0"/>
        <v>0</v>
      </c>
      <c r="K141" s="170"/>
      <c r="L141" s="30"/>
      <c r="M141" s="178" t="s">
        <v>1</v>
      </c>
      <c r="N141" s="179" t="s">
        <v>41</v>
      </c>
      <c r="O141" s="180"/>
      <c r="P141" s="181">
        <f t="shared" si="1"/>
        <v>0</v>
      </c>
      <c r="Q141" s="181">
        <v>0</v>
      </c>
      <c r="R141" s="181">
        <f t="shared" si="2"/>
        <v>0</v>
      </c>
      <c r="S141" s="181">
        <v>0</v>
      </c>
      <c r="T141" s="182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5" t="s">
        <v>319</v>
      </c>
      <c r="AT141" s="175" t="s">
        <v>135</v>
      </c>
      <c r="AU141" s="175" t="s">
        <v>82</v>
      </c>
      <c r="AY141" s="14" t="s">
        <v>132</v>
      </c>
      <c r="BE141" s="176">
        <f t="shared" si="4"/>
        <v>0</v>
      </c>
      <c r="BF141" s="176">
        <f t="shared" si="5"/>
        <v>0</v>
      </c>
      <c r="BG141" s="176">
        <f t="shared" si="6"/>
        <v>0</v>
      </c>
      <c r="BH141" s="176">
        <f t="shared" si="7"/>
        <v>0</v>
      </c>
      <c r="BI141" s="176">
        <f t="shared" si="8"/>
        <v>0</v>
      </c>
      <c r="BJ141" s="14" t="s">
        <v>88</v>
      </c>
      <c r="BK141" s="177">
        <f t="shared" si="9"/>
        <v>0</v>
      </c>
      <c r="BL141" s="14" t="s">
        <v>319</v>
      </c>
      <c r="BM141" s="175" t="s">
        <v>283</v>
      </c>
    </row>
    <row r="142" spans="1:65" s="2" customFormat="1" ht="6.95" customHeight="1">
      <c r="A142" s="29"/>
      <c r="B142" s="44"/>
      <c r="C142" s="45"/>
      <c r="D142" s="45"/>
      <c r="E142" s="45"/>
      <c r="F142" s="45"/>
      <c r="G142" s="45"/>
      <c r="H142" s="45"/>
      <c r="I142" s="122"/>
      <c r="J142" s="45"/>
      <c r="K142" s="45"/>
      <c r="L142" s="30"/>
      <c r="M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</row>
  </sheetData>
  <autoFilter ref="C120:K141"/>
  <mergeCells count="12">
    <mergeCell ref="E113:H113"/>
    <mergeCell ref="L2:V2"/>
    <mergeCell ref="E85:H85"/>
    <mergeCell ref="E87:H87"/>
    <mergeCell ref="E89:H89"/>
    <mergeCell ref="E109:H109"/>
    <mergeCell ref="E111:H11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001.1 - 1. Búracie práce</vt:lpstr>
      <vt:lpstr>001.2 - 2. Stavebná časť</vt:lpstr>
      <vt:lpstr>001.3 - 3. Elektroinštalá...</vt:lpstr>
      <vt:lpstr>001.4 - 4. Slaboprúdové r...</vt:lpstr>
      <vt:lpstr>'001.1 - 1. Búracie práce'!Názvy_tlače</vt:lpstr>
      <vt:lpstr>'001.2 - 2. Stavebná časť'!Názvy_tlače</vt:lpstr>
      <vt:lpstr>'001.3 - 3. Elektroinštalá...'!Názvy_tlače</vt:lpstr>
      <vt:lpstr>'001.4 - 4. Slaboprúdové r...'!Názvy_tlače</vt:lpstr>
      <vt:lpstr>'Rekapitulácia stavby'!Názvy_tlače</vt:lpstr>
      <vt:lpstr>'001.1 - 1. Búracie práce'!Oblasť_tlače</vt:lpstr>
      <vt:lpstr>'001.2 - 2. Stavebná časť'!Oblasť_tlače</vt:lpstr>
      <vt:lpstr>'001.3 - 3. Elektroinštalá...'!Oblasť_tlače</vt:lpstr>
      <vt:lpstr>'001.4 - 4. Slaboprúdové r...'!Oblasť_tlače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DESKTOP-OHS1U8N\Ing. Ivana Brecková</dc:creator>
  <cp:lastModifiedBy>Používateľ systému Windows</cp:lastModifiedBy>
  <dcterms:created xsi:type="dcterms:W3CDTF">2020-03-05T07:30:47Z</dcterms:created>
  <dcterms:modified xsi:type="dcterms:W3CDTF">2020-07-30T10:21:36Z</dcterms:modified>
</cp:coreProperties>
</file>