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VO\Stavebne upravy DEKANAT 2020\"/>
    </mc:Choice>
  </mc:AlternateContent>
  <bookViews>
    <workbookView xWindow="-120" yWindow="-120" windowWidth="29040" windowHeight="15840"/>
  </bookViews>
  <sheets>
    <sheet name="Predeľovacia stena" sheetId="3" r:id="rId1"/>
  </sheets>
  <definedNames>
    <definedName name="_xlnm._FilterDatabase" localSheetId="0" hidden="1">'Predeľovacia stena'!$C$110:$K$130</definedName>
    <definedName name="_xlnm.Print_Titles" localSheetId="0">'Predeľovacia stena'!$110:$110</definedName>
    <definedName name="_xlnm.Print_Area" localSheetId="0">'Predeľovacia stena'!$C$4:$J$68,'Predeľovacia stena'!$C$74:$J$94,'Predeľovacia stena'!$C$100:$K$130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0" i="3" l="1"/>
  <c r="J129" i="3"/>
  <c r="BF129" i="3" s="1"/>
  <c r="J127" i="3"/>
  <c r="J126" i="3"/>
  <c r="J125" i="3"/>
  <c r="J124" i="3"/>
  <c r="J123" i="3"/>
  <c r="J121" i="3"/>
  <c r="J120" i="3"/>
  <c r="J117" i="3"/>
  <c r="J115" i="3"/>
  <c r="J114" i="3"/>
  <c r="BK129" i="3"/>
  <c r="BI129" i="3"/>
  <c r="BH129" i="3"/>
  <c r="BG129" i="3"/>
  <c r="BE129" i="3"/>
  <c r="T129" i="3"/>
  <c r="R129" i="3"/>
  <c r="P129" i="3"/>
  <c r="J33" i="3" l="1"/>
  <c r="J32" i="3"/>
  <c r="J31" i="3"/>
  <c r="BI130" i="3"/>
  <c r="BH130" i="3"/>
  <c r="BG130" i="3"/>
  <c r="BE130" i="3"/>
  <c r="T130" i="3"/>
  <c r="T128" i="3" s="1"/>
  <c r="R130" i="3"/>
  <c r="R128" i="3" s="1"/>
  <c r="P130" i="3"/>
  <c r="P128" i="3" s="1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1" i="3"/>
  <c r="BH121" i="3"/>
  <c r="BG121" i="3"/>
  <c r="BE121" i="3"/>
  <c r="T121" i="3"/>
  <c r="R121" i="3"/>
  <c r="P121" i="3"/>
  <c r="BI120" i="3"/>
  <c r="BH120" i="3"/>
  <c r="BG120" i="3"/>
  <c r="BE120" i="3"/>
  <c r="T120" i="3"/>
  <c r="R120" i="3"/>
  <c r="P120" i="3"/>
  <c r="BI117" i="3"/>
  <c r="BH117" i="3"/>
  <c r="BG117" i="3"/>
  <c r="BE117" i="3"/>
  <c r="T117" i="3"/>
  <c r="R117" i="3"/>
  <c r="P117" i="3"/>
  <c r="BI115" i="3"/>
  <c r="BH115" i="3"/>
  <c r="BG115" i="3"/>
  <c r="BE115" i="3"/>
  <c r="T115" i="3"/>
  <c r="R115" i="3"/>
  <c r="P115" i="3"/>
  <c r="BI114" i="3"/>
  <c r="BH114" i="3"/>
  <c r="BG114" i="3"/>
  <c r="BE114" i="3"/>
  <c r="T114" i="3"/>
  <c r="R114" i="3"/>
  <c r="P114" i="3"/>
  <c r="F107" i="3"/>
  <c r="F105" i="3"/>
  <c r="F81" i="3"/>
  <c r="F79" i="3"/>
  <c r="F108" i="3"/>
  <c r="J79" i="3"/>
  <c r="E103" i="3"/>
  <c r="BK130" i="3"/>
  <c r="BK124" i="3"/>
  <c r="BK117" i="3"/>
  <c r="BK114" i="3"/>
  <c r="BK127" i="3"/>
  <c r="BK121" i="3"/>
  <c r="BK115" i="3"/>
  <c r="BK125" i="3"/>
  <c r="BK123" i="3"/>
  <c r="J128" i="3"/>
  <c r="J116" i="3"/>
  <c r="BK126" i="3"/>
  <c r="BK120" i="3"/>
  <c r="J122" i="3" l="1"/>
  <c r="J113" i="3"/>
  <c r="J119" i="3"/>
  <c r="R113" i="3"/>
  <c r="P119" i="3"/>
  <c r="T119" i="3"/>
  <c r="T116" i="3"/>
  <c r="BK122" i="3"/>
  <c r="BK116" i="3"/>
  <c r="J89" i="3" s="1"/>
  <c r="R119" i="3"/>
  <c r="BK113" i="3"/>
  <c r="R116" i="3"/>
  <c r="BK119" i="3"/>
  <c r="R122" i="3"/>
  <c r="P113" i="3"/>
  <c r="P116" i="3"/>
  <c r="T122" i="3"/>
  <c r="T113" i="3"/>
  <c r="P122" i="3"/>
  <c r="F82" i="3"/>
  <c r="BK128" i="3"/>
  <c r="J93" i="3" s="1"/>
  <c r="BF120" i="3"/>
  <c r="BF125" i="3"/>
  <c r="BF127" i="3"/>
  <c r="E77" i="3"/>
  <c r="BF117" i="3"/>
  <c r="BF121" i="3"/>
  <c r="BF123" i="3"/>
  <c r="BF124" i="3"/>
  <c r="BF130" i="3"/>
  <c r="BF114" i="3"/>
  <c r="BF126" i="3"/>
  <c r="J105" i="3"/>
  <c r="BF115" i="3"/>
  <c r="F33" i="3"/>
  <c r="F31" i="3"/>
  <c r="F32" i="3"/>
  <c r="J91" i="3" l="1"/>
  <c r="J92" i="3"/>
  <c r="J118" i="3"/>
  <c r="J88" i="3"/>
  <c r="J112" i="3"/>
  <c r="R118" i="3"/>
  <c r="P112" i="3"/>
  <c r="BK118" i="3"/>
  <c r="BK112" i="3"/>
  <c r="T118" i="3"/>
  <c r="P118" i="3"/>
  <c r="P111" i="3" s="1"/>
  <c r="T112" i="3"/>
  <c r="R112" i="3"/>
  <c r="J90" i="3" l="1"/>
  <c r="J111" i="3"/>
  <c r="R111" i="3"/>
  <c r="J87" i="3"/>
  <c r="T111" i="3"/>
  <c r="BK111" i="3"/>
  <c r="J26" i="3" l="1"/>
  <c r="F29" i="3" s="1"/>
  <c r="J29" i="3" s="1"/>
  <c r="J86" i="3"/>
  <c r="J35" i="3" l="1"/>
</calcChain>
</file>

<file path=xl/sharedStrings.xml><?xml version="1.0" encoding="utf-8"?>
<sst xmlns="http://schemas.openxmlformats.org/spreadsheetml/2006/main" count="308" uniqueCount="131">
  <si>
    <t/>
  </si>
  <si>
    <t>False</t>
  </si>
  <si>
    <t>&gt;&gt;  skryté stĺpce  &lt;&lt;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</si>
  <si>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</si>
  <si>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</si>
  <si>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</si>
  <si>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</si>
  <si>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</si>
  <si>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</si>
  <si>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Objednávateľ:</t>
  </si>
  <si>
    <t>IČO:</t>
  </si>
  <si>
    <t>UNIVERZITA PAVLA JOZEFA ŠAFÁRIKA V KOŠICIACH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</si>
  <si>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</si>
  <si>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</si>
  <si>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</si>
  <si>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</si>
  <si>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</si>
  <si>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</si>
  <si>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</si>
  <si>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</si>
  <si>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</si>
  <si>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</si>
  <si>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</si>
  <si>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</si>
  <si>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</si>
  <si>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</si>
  <si>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</si>
  <si>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</si>
  <si>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</si>
  <si>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</si>
  <si>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</si>
  <si>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</si>
  <si>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</si>
  <si>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</si>
  <si>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</si>
  <si>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</si>
  <si>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</si>
  <si>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</si>
  <si>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</si>
  <si>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</si>
  <si>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</si>
  <si>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</si>
  <si>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2</t>
  </si>
  <si>
    <t>{f203d2fd-2f84-4377-b853-77c58919eacb}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</si>
  <si>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</si>
  <si>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</si>
  <si>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</si>
  <si>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</si>
  <si>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</si>
  <si>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</si>
  <si>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</si>
  <si>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</si>
  <si>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</si>
  <si>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766 - Konštrukcie stolárske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</si>
  <si>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</si>
  <si>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</si>
  <si>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</si>
  <si>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</si>
  <si>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</si>
  <si>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</si>
  <si>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</si>
  <si>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</si>
  <si>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</si>
  <si>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</si>
  <si>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</si>
  <si>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</si>
  <si>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</si>
  <si>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</si>
  <si>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</si>
  <si>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</si>
  <si>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</si>
  <si>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K</t>
  </si>
  <si>
    <t>4</t>
  </si>
  <si>
    <t>m2</t>
  </si>
  <si>
    <t>ks</t>
  </si>
  <si>
    <t>6</t>
  </si>
  <si>
    <t>t</t>
  </si>
  <si>
    <t>16</t>
  </si>
  <si>
    <t>PSV</t>
  </si>
  <si>
    <t>Práce a dodávky PSV</t>
  </si>
  <si>
    <t>766</t>
  </si>
  <si>
    <t>Konštrukcie stolárske</t>
  </si>
  <si>
    <t>784</t>
  </si>
  <si>
    <t>Maľby</t>
  </si>
  <si>
    <t>M</t>
  </si>
  <si>
    <t>m</t>
  </si>
  <si>
    <t xml:space="preserve">    6 - Úpravy povrchov, podlahy, osadenie</t>
  </si>
  <si>
    <t xml:space="preserve">    763 - Konštrukcie - drevostavby</t>
  </si>
  <si>
    <t>Úpravy povrchov, podlahy, osadenie</t>
  </si>
  <si>
    <t>18491411</t>
  </si>
  <si>
    <t>1073298201</t>
  </si>
  <si>
    <t>-886918047</t>
  </si>
  <si>
    <t>32</t>
  </si>
  <si>
    <t>763</t>
  </si>
  <si>
    <t>Konštrukcie - drevostavby</t>
  </si>
  <si>
    <t>1404641644</t>
  </si>
  <si>
    <t>-1391827929</t>
  </si>
  <si>
    <t>766662112.S</t>
  </si>
  <si>
    <t>251545344</t>
  </si>
  <si>
    <t>-956355540</t>
  </si>
  <si>
    <t>611610000400</t>
  </si>
  <si>
    <t>-1544403314</t>
  </si>
  <si>
    <t>-8215982</t>
  </si>
  <si>
    <t>787597501</t>
  </si>
  <si>
    <t>-178010196</t>
  </si>
  <si>
    <t>998763303</t>
  </si>
  <si>
    <t>Presun hmôt pre sádrokartónové konštrukcie v objektoch výšky od 7 do 24 m</t>
  </si>
  <si>
    <t>Košice</t>
  </si>
  <si>
    <t>612460303.S</t>
  </si>
  <si>
    <t>Vnútorná stierka stien sádrová 2 x nanášaná, hr. 3 mm, Knauf FILL&amp;FINISH</t>
  </si>
  <si>
    <t>624601111</t>
  </si>
  <si>
    <t>Tmelenie škár elastic Wurth K+D, do hr. 20 mm</t>
  </si>
  <si>
    <t>Ostatné konštrukcie a práce</t>
  </si>
  <si>
    <t>Pojazdné hl. lešenie , montáž výšky do 10 m</t>
  </si>
  <si>
    <t>deň</t>
  </si>
  <si>
    <t>942942211</t>
  </si>
  <si>
    <t>763112114</t>
  </si>
  <si>
    <t>Priečka SDKKNAUF W112 hr. 150 mm, jednoduchá kca CW 100, UW 100, dosky 2x GKB hr. 12,5 mm s TI 100 mm</t>
  </si>
  <si>
    <t>Montáž dverového krídla otočného jednokrídlového poldrážkového, do existujúcej zárubne, vrátane kovania</t>
  </si>
  <si>
    <t>549150000600.S</t>
  </si>
  <si>
    <t>Kľučka dverová a rozeta 2x, nehrdzavejúca oceľ, povrch nerez brúsený</t>
  </si>
  <si>
    <t>Dvere vnútorné jednokrídlové, šírka 600-900 mm, výplň papierová voština, povrch fólia M10, plné</t>
  </si>
  <si>
    <t>766702111.S</t>
  </si>
  <si>
    <t>Montáž zárubní obložkových pre dvere jednokrídlové</t>
  </si>
  <si>
    <t>611810000700</t>
  </si>
  <si>
    <t>Zárubňa vnútorná obložková, šírka 600-900 mm, výška 1970 mm, DTD doska, povrch fólia, pre stenu hr. 60-1700 mm, pre jednokrídlové dvere</t>
  </si>
  <si>
    <t>61246012</t>
  </si>
  <si>
    <t>784100010</t>
  </si>
  <si>
    <t>Príprava vnútorného podkladu stien penetráciou hĺbkovou</t>
  </si>
  <si>
    <t>Maľby akrylátové 2x dvojnásobné strejné nanášané, základné na sadrový podklad výšky do 3,80 m</t>
  </si>
  <si>
    <t>Predeľovacia SDK stena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</si>
</sst>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2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0" fillId="0" borderId="0" xfId="0" applyProtection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17" fillId="0" borderId="12" xfId="0" applyNumberFormat="1" applyFont="1" applyBorder="1" applyAlignment="1"/>
    <xf numFmtId="166" fontId="17" fillId="0" borderId="13" xfId="0" applyNumberFormat="1" applyFont="1" applyBorder="1" applyAlignment="1"/>
    <xf numFmtId="167" fontId="18" fillId="0" borderId="0" xfId="0" applyNumberFormat="1" applyFont="1" applyAlignment="1">
      <alignment vertical="center"/>
    </xf>
    <xf numFmtId="0" fontId="6" fillId="0" borderId="3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4" xfId="0" applyFont="1" applyBorder="1" applyAlignment="1"/>
    <xf numFmtId="0" fontId="6" fillId="0" borderId="0" xfId="0" applyFont="1" applyBorder="1" applyAlignment="1"/>
    <xf numFmtId="166" fontId="6" fillId="0" borderId="0" xfId="0" applyNumberFormat="1" applyFont="1" applyBorder="1" applyAlignment="1"/>
    <xf numFmtId="166" fontId="6" fillId="0" borderId="15" xfId="0" applyNumberFormat="1" applyFont="1" applyBorder="1" applyAlignment="1"/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167" fontId="12" fillId="0" borderId="20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6" fontId="13" fillId="0" borderId="0" xfId="0" applyNumberFormat="1" applyFont="1" applyBorder="1" applyAlignment="1">
      <alignment vertical="center"/>
    </xf>
    <xf numFmtId="166" fontId="13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167" fontId="19" fillId="0" borderId="20" xfId="0" applyNumberFormat="1" applyFont="1" applyBorder="1" applyAlignment="1" applyProtection="1">
      <alignment vertical="center"/>
      <protection locked="0"/>
    </xf>
    <xf numFmtId="0" fontId="20" fillId="0" borderId="20" xfId="0" applyFont="1" applyBorder="1" applyAlignment="1" applyProtection="1">
      <alignment vertical="center"/>
      <protection locked="0"/>
    </xf>
    <xf numFmtId="0" fontId="20" fillId="0" borderId="3" xfId="0" applyFont="1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" fontId="12" fillId="0" borderId="20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Alignment="1"/>
    <xf numFmtId="4" fontId="19" fillId="0" borderId="20" xfId="0" applyNumberFormat="1" applyFont="1" applyBorder="1" applyAlignment="1" applyProtection="1">
      <alignment vertical="center"/>
      <protection locked="0"/>
    </xf>
    <xf numFmtId="4" fontId="14" fillId="0" borderId="0" xfId="0" applyNumberFormat="1" applyFont="1" applyAlignment="1"/>
    <xf numFmtId="4" fontId="4" fillId="0" borderId="0" xfId="0" applyNumberFormat="1" applyFont="1" applyAlignment="1"/>
    <xf numFmtId="4" fontId="5" fillId="0" borderId="0" xfId="0" applyNumberFormat="1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1"/>
  <sheetViews>
    <sheetView showGridLines="0" tabSelected="1" workbookViewId="0">
      <selection activeCell="I115" sqref="I11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39"/>
    </row>
    <row r="2" spans="1:46" s="1" customFormat="1" ht="36.950000000000003" customHeight="1" x14ac:dyDescent="0.2">
      <c r="L2" s="119" t="s">
        <v>2</v>
      </c>
      <c r="M2" s="120"/>
      <c r="N2" s="120"/>
      <c r="O2" s="120"/>
      <c r="P2" s="120"/>
      <c r="Q2" s="120"/>
      <c r="R2" s="120"/>
      <c r="S2" s="120"/>
      <c r="T2" s="120"/>
      <c r="U2" s="120"/>
      <c r="V2" s="120"/>
      <c r="AT2" s="8" t="s">
        <v>43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40</v>
      </c>
    </row>
    <row r="4" spans="1:46" s="1" customFormat="1" ht="24.95" customHeight="1" x14ac:dyDescent="0.2">
      <c r="B4" s="11"/>
      <c r="D4" s="12" t="s">
        <v>44</v>
      </c>
      <c r="L4" s="11"/>
      <c r="M4" s="40" t="s">
        <v>3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4</v>
      </c>
      <c r="L6" s="11"/>
    </row>
    <row r="7" spans="1:46" s="1" customFormat="1" ht="35.25" customHeight="1" x14ac:dyDescent="0.2">
      <c r="B7" s="11"/>
      <c r="E7" s="122" t="s">
        <v>130</v>
      </c>
      <c r="F7" s="123"/>
      <c r="G7" s="123"/>
      <c r="H7" s="123"/>
      <c r="L7" s="11"/>
    </row>
    <row r="8" spans="1:46" s="2" customFormat="1" x14ac:dyDescent="0.2">
      <c r="A8" s="16"/>
      <c r="B8" s="17"/>
      <c r="C8" s="16"/>
      <c r="D8" s="16"/>
      <c r="E8" s="16"/>
      <c r="F8" s="16"/>
      <c r="G8" s="16"/>
      <c r="H8" s="16"/>
      <c r="I8" s="16"/>
      <c r="J8" s="16"/>
      <c r="K8" s="16"/>
      <c r="L8" s="20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46" s="2" customFormat="1" ht="12" customHeight="1" x14ac:dyDescent="0.2">
      <c r="A9" s="16"/>
      <c r="B9" s="17"/>
      <c r="C9" s="16"/>
      <c r="D9" s="14" t="s">
        <v>5</v>
      </c>
      <c r="E9" s="16"/>
      <c r="F9" s="13" t="s">
        <v>0</v>
      </c>
      <c r="G9" s="16"/>
      <c r="H9" s="16"/>
      <c r="I9" s="14" t="s">
        <v>6</v>
      </c>
      <c r="J9" s="13" t="s">
        <v>0</v>
      </c>
      <c r="K9" s="16"/>
      <c r="L9" s="20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" customFormat="1" ht="12" customHeight="1" x14ac:dyDescent="0.2">
      <c r="A10" s="16"/>
      <c r="B10" s="17"/>
      <c r="C10" s="16"/>
      <c r="D10" s="14" t="s">
        <v>7</v>
      </c>
      <c r="E10" s="16"/>
      <c r="F10" s="13" t="s">
        <v>107</v>
      </c>
      <c r="G10" s="16"/>
      <c r="H10" s="16"/>
      <c r="I10" s="14" t="s">
        <v>8</v>
      </c>
      <c r="J10" s="29">
        <v>44025</v>
      </c>
      <c r="K10" s="16"/>
      <c r="L10" s="20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" customFormat="1" ht="10.9" customHeight="1" x14ac:dyDescent="0.2">
      <c r="A11" s="16"/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20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 x14ac:dyDescent="0.2">
      <c r="A12" s="16"/>
      <c r="B12" s="17"/>
      <c r="C12" s="16"/>
      <c r="D12" s="14" t="s">
        <v>9</v>
      </c>
      <c r="E12" s="16"/>
      <c r="F12" s="16"/>
      <c r="G12" s="16"/>
      <c r="H12" s="16"/>
      <c r="I12" s="14" t="s">
        <v>10</v>
      </c>
      <c r="J12" s="13" t="s">
        <v>0</v>
      </c>
      <c r="K12" s="16"/>
      <c r="L12" s="20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8" customHeight="1" x14ac:dyDescent="0.2">
      <c r="A13" s="16"/>
      <c r="B13" s="17"/>
      <c r="C13" s="16"/>
      <c r="D13" s="16"/>
      <c r="E13" s="13" t="s">
        <v>11</v>
      </c>
      <c r="F13" s="16"/>
      <c r="G13" s="16"/>
      <c r="H13" s="16"/>
      <c r="I13" s="14" t="s">
        <v>12</v>
      </c>
      <c r="J13" s="13" t="s">
        <v>0</v>
      </c>
      <c r="K13" s="16"/>
      <c r="L13" s="20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6.95" customHeight="1" x14ac:dyDescent="0.2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2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2" customHeight="1" x14ac:dyDescent="0.2">
      <c r="A15" s="16"/>
      <c r="B15" s="17"/>
      <c r="C15" s="16"/>
      <c r="D15" s="14" t="s">
        <v>13</v>
      </c>
      <c r="E15" s="16"/>
      <c r="F15" s="16"/>
      <c r="G15" s="16"/>
      <c r="H15" s="16"/>
      <c r="I15" s="14" t="s">
        <v>10</v>
      </c>
      <c r="J15" s="13"/>
      <c r="K15" s="16"/>
      <c r="L15" s="20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18" customHeight="1" x14ac:dyDescent="0.2">
      <c r="A16" s="16"/>
      <c r="B16" s="17"/>
      <c r="C16" s="16"/>
      <c r="D16" s="16"/>
      <c r="E16" s="124"/>
      <c r="F16" s="124"/>
      <c r="G16" s="124"/>
      <c r="H16" s="124"/>
      <c r="I16" s="14" t="s">
        <v>12</v>
      </c>
      <c r="J16" s="13"/>
      <c r="K16" s="16"/>
      <c r="L16" s="2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6.95" customHeight="1" x14ac:dyDescent="0.2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20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2" customHeight="1" x14ac:dyDescent="0.2">
      <c r="A18" s="16"/>
      <c r="B18" s="17"/>
      <c r="C18" s="16"/>
      <c r="D18" s="14" t="s">
        <v>14</v>
      </c>
      <c r="E18" s="16"/>
      <c r="F18" s="16"/>
      <c r="G18" s="16"/>
      <c r="H18" s="16"/>
      <c r="I18" s="14" t="s">
        <v>10</v>
      </c>
      <c r="J18" s="13" t="s">
        <v>0</v>
      </c>
      <c r="K18" s="16"/>
      <c r="L18" s="20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18" customHeight="1" x14ac:dyDescent="0.2">
      <c r="A19" s="16"/>
      <c r="B19" s="17"/>
      <c r="C19" s="16"/>
      <c r="D19" s="16"/>
      <c r="E19" s="13"/>
      <c r="F19" s="16"/>
      <c r="G19" s="16"/>
      <c r="H19" s="16"/>
      <c r="I19" s="14" t="s">
        <v>12</v>
      </c>
      <c r="J19" s="13" t="s">
        <v>0</v>
      </c>
      <c r="K19" s="16"/>
      <c r="L19" s="20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6.95" customHeight="1" x14ac:dyDescent="0.2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2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6.95" customHeight="1" x14ac:dyDescent="0.2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2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12" customHeight="1" x14ac:dyDescent="0.2">
      <c r="A22" s="16"/>
      <c r="B22" s="17"/>
      <c r="C22" s="16"/>
      <c r="D22" s="14" t="s">
        <v>16</v>
      </c>
      <c r="E22" s="16"/>
      <c r="F22" s="16"/>
      <c r="G22" s="16"/>
      <c r="H22" s="16"/>
      <c r="I22" s="16"/>
      <c r="J22" s="16"/>
      <c r="K22" s="16"/>
      <c r="L22" s="20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3" customFormat="1" ht="16.5" customHeight="1" x14ac:dyDescent="0.2">
      <c r="A23" s="42"/>
      <c r="B23" s="43"/>
      <c r="C23" s="42"/>
      <c r="D23" s="42"/>
      <c r="E23" s="121" t="s">
        <v>0</v>
      </c>
      <c r="F23" s="121"/>
      <c r="G23" s="121"/>
      <c r="H23" s="121"/>
      <c r="I23" s="42"/>
      <c r="J23" s="42"/>
      <c r="K23" s="42"/>
      <c r="L23" s="44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s="2" customFormat="1" ht="6.95" customHeight="1" x14ac:dyDescent="0.2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20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6.95" customHeight="1" x14ac:dyDescent="0.2">
      <c r="A25" s="16"/>
      <c r="B25" s="17"/>
      <c r="C25" s="16"/>
      <c r="D25" s="36"/>
      <c r="E25" s="36"/>
      <c r="F25" s="36"/>
      <c r="G25" s="36"/>
      <c r="H25" s="36"/>
      <c r="I25" s="36"/>
      <c r="J25" s="36"/>
      <c r="K25" s="36"/>
      <c r="L25" s="20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25.35" customHeight="1" x14ac:dyDescent="0.2">
      <c r="A26" s="16"/>
      <c r="B26" s="17"/>
      <c r="C26" s="16"/>
      <c r="D26" s="45" t="s">
        <v>17</v>
      </c>
      <c r="E26" s="16"/>
      <c r="F26" s="16"/>
      <c r="G26" s="16"/>
      <c r="H26" s="16"/>
      <c r="I26" s="16"/>
      <c r="J26" s="38">
        <f>ROUND(J111, 2)</f>
        <v>0</v>
      </c>
      <c r="K26" s="16"/>
      <c r="L26" s="20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" customFormat="1" ht="6.95" customHeight="1" x14ac:dyDescent="0.2">
      <c r="A27" s="16"/>
      <c r="B27" s="17"/>
      <c r="C27" s="16"/>
      <c r="D27" s="36"/>
      <c r="E27" s="36"/>
      <c r="F27" s="36"/>
      <c r="G27" s="36"/>
      <c r="H27" s="36"/>
      <c r="I27" s="36"/>
      <c r="J27" s="36"/>
      <c r="K27" s="36"/>
      <c r="L27" s="20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" customFormat="1" ht="14.45" customHeight="1" x14ac:dyDescent="0.2">
      <c r="A28" s="16"/>
      <c r="B28" s="17"/>
      <c r="C28" s="16"/>
      <c r="D28" s="16"/>
      <c r="E28" s="16"/>
      <c r="F28" s="19" t="s">
        <v>19</v>
      </c>
      <c r="G28" s="16"/>
      <c r="H28" s="16"/>
      <c r="I28" s="19" t="s">
        <v>18</v>
      </c>
      <c r="J28" s="19" t="s">
        <v>20</v>
      </c>
      <c r="K28" s="16"/>
      <c r="L28" s="20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14.45" customHeight="1" x14ac:dyDescent="0.2">
      <c r="A29" s="16"/>
      <c r="B29" s="17"/>
      <c r="C29" s="16"/>
      <c r="D29" s="41" t="s">
        <v>21</v>
      </c>
      <c r="E29" s="14" t="s">
        <v>22</v>
      </c>
      <c r="F29" s="46">
        <f>J26</f>
        <v>0</v>
      </c>
      <c r="G29" s="16"/>
      <c r="H29" s="16"/>
      <c r="I29" s="47">
        <v>0.2</v>
      </c>
      <c r="J29" s="46">
        <f>F29*I29</f>
        <v>0</v>
      </c>
      <c r="K29" s="16"/>
      <c r="L29" s="20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14.45" customHeight="1" x14ac:dyDescent="0.2">
      <c r="A30" s="16"/>
      <c r="B30" s="17"/>
      <c r="C30" s="16"/>
      <c r="D30" s="16"/>
      <c r="E30" s="14" t="s">
        <v>23</v>
      </c>
      <c r="F30" s="46"/>
      <c r="G30" s="16"/>
      <c r="H30" s="16"/>
      <c r="I30" s="47">
        <v>0.2</v>
      </c>
      <c r="J30" s="46"/>
      <c r="K30" s="16"/>
      <c r="L30" s="2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" customFormat="1" ht="14.45" hidden="1" customHeight="1" x14ac:dyDescent="0.2">
      <c r="A31" s="16"/>
      <c r="B31" s="17"/>
      <c r="C31" s="16"/>
      <c r="D31" s="16"/>
      <c r="E31" s="14" t="s">
        <v>24</v>
      </c>
      <c r="F31" s="46">
        <f>ROUND((SUM(BG111:BG130)),  2)</f>
        <v>0</v>
      </c>
      <c r="G31" s="16"/>
      <c r="H31" s="16"/>
      <c r="I31" s="47">
        <v>0.2</v>
      </c>
      <c r="J31" s="46">
        <f>0</f>
        <v>0</v>
      </c>
      <c r="K31" s="16"/>
      <c r="L31" s="2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" customFormat="1" ht="14.45" hidden="1" customHeight="1" x14ac:dyDescent="0.2">
      <c r="A32" s="16"/>
      <c r="B32" s="17"/>
      <c r="C32" s="16"/>
      <c r="D32" s="16"/>
      <c r="E32" s="14" t="s">
        <v>25</v>
      </c>
      <c r="F32" s="46">
        <f>ROUND((SUM(BH111:BH130)),  2)</f>
        <v>0</v>
      </c>
      <c r="G32" s="16"/>
      <c r="H32" s="16"/>
      <c r="I32" s="47">
        <v>0.2</v>
      </c>
      <c r="J32" s="46">
        <f>0</f>
        <v>0</v>
      </c>
      <c r="K32" s="16"/>
      <c r="L32" s="2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14.45" hidden="1" customHeight="1" x14ac:dyDescent="0.2">
      <c r="A33" s="16"/>
      <c r="B33" s="17"/>
      <c r="C33" s="16"/>
      <c r="D33" s="16"/>
      <c r="E33" s="14" t="s">
        <v>26</v>
      </c>
      <c r="F33" s="46">
        <f>ROUND((SUM(BI111:BI130)),  2)</f>
        <v>0</v>
      </c>
      <c r="G33" s="16"/>
      <c r="H33" s="16"/>
      <c r="I33" s="47">
        <v>0</v>
      </c>
      <c r="J33" s="46">
        <f>0</f>
        <v>0</v>
      </c>
      <c r="K33" s="16"/>
      <c r="L33" s="20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6.95" customHeight="1" x14ac:dyDescent="0.2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20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25.35" customHeight="1" x14ac:dyDescent="0.2">
      <c r="A35" s="16"/>
      <c r="B35" s="17"/>
      <c r="C35" s="48"/>
      <c r="D35" s="49" t="s">
        <v>27</v>
      </c>
      <c r="E35" s="31"/>
      <c r="F35" s="31"/>
      <c r="G35" s="50" t="s">
        <v>28</v>
      </c>
      <c r="H35" s="51" t="s">
        <v>29</v>
      </c>
      <c r="I35" s="31"/>
      <c r="J35" s="52">
        <f>SUM(J26:J33)</f>
        <v>0</v>
      </c>
      <c r="K35" s="53"/>
      <c r="L35" s="20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customHeight="1" x14ac:dyDescent="0.2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20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1" customFormat="1" ht="14.45" customHeight="1" x14ac:dyDescent="0.2">
      <c r="B37" s="11"/>
      <c r="L37" s="11"/>
    </row>
    <row r="38" spans="1:31" s="1" customFormat="1" ht="14.45" customHeight="1" x14ac:dyDescent="0.2">
      <c r="B38" s="11"/>
      <c r="L38" s="11"/>
    </row>
    <row r="39" spans="1:31" s="1" customFormat="1" ht="14.45" customHeight="1" x14ac:dyDescent="0.2">
      <c r="B39" s="11"/>
      <c r="L39" s="11"/>
    </row>
    <row r="40" spans="1:31" s="1" customFormat="1" ht="14.45" customHeight="1" x14ac:dyDescent="0.2">
      <c r="B40" s="11"/>
      <c r="L40" s="11"/>
    </row>
    <row r="41" spans="1:31" s="1" customFormat="1" ht="14.45" customHeight="1" x14ac:dyDescent="0.2">
      <c r="B41" s="11"/>
      <c r="L41" s="11"/>
    </row>
    <row r="42" spans="1:31" s="2" customFormat="1" ht="14.45" customHeight="1" x14ac:dyDescent="0.2">
      <c r="B42" s="20"/>
      <c r="D42" s="21" t="s">
        <v>30</v>
      </c>
      <c r="E42" s="22"/>
      <c r="F42" s="22"/>
      <c r="G42" s="21" t="s">
        <v>31</v>
      </c>
      <c r="H42" s="22"/>
      <c r="I42" s="22"/>
      <c r="J42" s="22"/>
      <c r="K42" s="22"/>
      <c r="L42" s="20"/>
    </row>
    <row r="43" spans="1:31" x14ac:dyDescent="0.2">
      <c r="B43" s="11"/>
      <c r="L43" s="11"/>
    </row>
    <row r="44" spans="1:31" x14ac:dyDescent="0.2">
      <c r="B44" s="11"/>
      <c r="L44" s="11"/>
    </row>
    <row r="45" spans="1:31" x14ac:dyDescent="0.2">
      <c r="B45" s="11"/>
      <c r="L45" s="11"/>
    </row>
    <row r="46" spans="1:31" x14ac:dyDescent="0.2">
      <c r="B46" s="11"/>
      <c r="L46" s="11"/>
    </row>
    <row r="47" spans="1:31" x14ac:dyDescent="0.2">
      <c r="B47" s="11"/>
      <c r="L47" s="11"/>
    </row>
    <row r="48" spans="1:31" x14ac:dyDescent="0.2">
      <c r="B48" s="11"/>
      <c r="L48" s="11"/>
    </row>
    <row r="49" spans="1:31" x14ac:dyDescent="0.2">
      <c r="B49" s="11"/>
      <c r="L49" s="11"/>
    </row>
    <row r="50" spans="1:31" x14ac:dyDescent="0.2">
      <c r="B50" s="11"/>
      <c r="L50" s="11"/>
    </row>
    <row r="51" spans="1:31" x14ac:dyDescent="0.2">
      <c r="B51" s="11"/>
      <c r="L51" s="11"/>
    </row>
    <row r="52" spans="1:31" x14ac:dyDescent="0.2">
      <c r="B52" s="11"/>
      <c r="L52" s="11"/>
    </row>
    <row r="53" spans="1:31" s="2" customFormat="1" ht="12.75" x14ac:dyDescent="0.2">
      <c r="A53" s="16"/>
      <c r="B53" s="17"/>
      <c r="C53" s="16"/>
      <c r="D53" s="23" t="s">
        <v>32</v>
      </c>
      <c r="E53" s="18"/>
      <c r="F53" s="54" t="s">
        <v>33</v>
      </c>
      <c r="G53" s="23" t="s">
        <v>32</v>
      </c>
      <c r="H53" s="18"/>
      <c r="I53" s="18"/>
      <c r="J53" s="55" t="s">
        <v>33</v>
      </c>
      <c r="K53" s="18"/>
      <c r="L53" s="20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s="2" customFormat="1" ht="12.75" x14ac:dyDescent="0.2">
      <c r="A57" s="16"/>
      <c r="B57" s="17"/>
      <c r="C57" s="16"/>
      <c r="D57" s="21" t="s">
        <v>34</v>
      </c>
      <c r="E57" s="24"/>
      <c r="F57" s="24"/>
      <c r="G57" s="21" t="s">
        <v>35</v>
      </c>
      <c r="H57" s="24"/>
      <c r="I57" s="24"/>
      <c r="J57" s="24"/>
      <c r="K57" s="24"/>
      <c r="L57" s="20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x14ac:dyDescent="0.2">
      <c r="B61" s="11"/>
      <c r="L61" s="11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x14ac:dyDescent="0.2">
      <c r="B65" s="11"/>
      <c r="L65" s="11"/>
    </row>
    <row r="66" spans="1:31" x14ac:dyDescent="0.2">
      <c r="B66" s="11"/>
      <c r="L66" s="11"/>
    </row>
    <row r="67" spans="1:31" x14ac:dyDescent="0.2">
      <c r="B67" s="11"/>
      <c r="L67" s="11"/>
    </row>
    <row r="68" spans="1:31" s="2" customFormat="1" ht="12.75" x14ac:dyDescent="0.2">
      <c r="A68" s="16"/>
      <c r="B68" s="17"/>
      <c r="C68" s="16"/>
      <c r="D68" s="23" t="s">
        <v>32</v>
      </c>
      <c r="E68" s="18"/>
      <c r="F68" s="54" t="s">
        <v>33</v>
      </c>
      <c r="G68" s="23" t="s">
        <v>32</v>
      </c>
      <c r="H68" s="18"/>
      <c r="I68" s="18"/>
      <c r="J68" s="55" t="s">
        <v>33</v>
      </c>
      <c r="K68" s="18"/>
      <c r="L68" s="20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s="2" customFormat="1" ht="14.45" customHeight="1" x14ac:dyDescent="0.2">
      <c r="A69" s="16"/>
      <c r="B69" s="25"/>
      <c r="C69" s="26"/>
      <c r="D69" s="26"/>
      <c r="E69" s="26"/>
      <c r="F69" s="26"/>
      <c r="G69" s="26"/>
      <c r="H69" s="26"/>
      <c r="I69" s="26"/>
      <c r="J69" s="26"/>
      <c r="K69" s="26"/>
      <c r="L69" s="20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3" spans="1:31" s="2" customFormat="1" ht="6.95" customHeight="1" x14ac:dyDescent="0.2">
      <c r="A73" s="16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0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s="2" customFormat="1" ht="24.95" customHeight="1" x14ac:dyDescent="0.2">
      <c r="A74" s="16"/>
      <c r="B74" s="17"/>
      <c r="C74" s="12" t="s">
        <v>45</v>
      </c>
      <c r="D74" s="16"/>
      <c r="E74" s="16"/>
      <c r="F74" s="16"/>
      <c r="G74" s="16"/>
      <c r="H74" s="16"/>
      <c r="I74" s="16"/>
      <c r="J74" s="16"/>
      <c r="K74" s="16"/>
      <c r="L74" s="20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s="2" customFormat="1" ht="6.95" customHeight="1" x14ac:dyDescent="0.2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20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s="2" customFormat="1" ht="12" customHeight="1" x14ac:dyDescent="0.2">
      <c r="A76" s="16"/>
      <c r="B76" s="17"/>
      <c r="C76" s="14" t="s">
        <v>4</v>
      </c>
      <c r="D76" s="16"/>
      <c r="E76" s="16"/>
      <c r="F76" s="16"/>
      <c r="G76" s="16"/>
      <c r="H76" s="16"/>
      <c r="I76" s="16"/>
      <c r="J76" s="16"/>
      <c r="K76" s="16"/>
      <c r="L76" s="20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35.25" customHeight="1" x14ac:dyDescent="0.2">
      <c r="A77" s="16"/>
      <c r="B77" s="17"/>
      <c r="C77" s="16"/>
      <c r="D77" s="16"/>
      <c r="E77" s="122" t="str">
        <f>E7</f>
        <v>Predeľovacia SDK stena</v>
      </c>
      <c r="F77" s="123"/>
      <c r="G77" s="123"/>
      <c r="H77" s="123"/>
      <c r="I77" s="16"/>
      <c r="J77" s="16"/>
      <c r="K77" s="16"/>
      <c r="L77" s="20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s="2" customFormat="1" ht="6.95" customHeight="1" x14ac:dyDescent="0.2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20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s="2" customFormat="1" ht="12" customHeight="1" x14ac:dyDescent="0.2">
      <c r="A79" s="16"/>
      <c r="B79" s="17"/>
      <c r="C79" s="14" t="s">
        <v>7</v>
      </c>
      <c r="D79" s="16"/>
      <c r="E79" s="16"/>
      <c r="F79" s="13" t="str">
        <f>F10</f>
        <v>Košice</v>
      </c>
      <c r="G79" s="16"/>
      <c r="H79" s="16"/>
      <c r="I79" s="14" t="s">
        <v>8</v>
      </c>
      <c r="J79" s="29">
        <f>IF(J10="","",J10)</f>
        <v>44025</v>
      </c>
      <c r="K79" s="16"/>
      <c r="L79" s="20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s="2" customFormat="1" ht="6.95" customHeight="1" x14ac:dyDescent="0.2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20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47" s="2" customFormat="1" ht="25.7" customHeight="1" x14ac:dyDescent="0.2">
      <c r="A81" s="16"/>
      <c r="B81" s="17"/>
      <c r="C81" s="14" t="s">
        <v>9</v>
      </c>
      <c r="D81" s="16"/>
      <c r="E81" s="16"/>
      <c r="F81" s="13" t="str">
        <f>E13</f>
        <v>UNIVERZITA PAVLA JOZEFA ŠAFÁRIKA V KOŠICIACH</v>
      </c>
      <c r="G81" s="16"/>
      <c r="H81" s="16"/>
      <c r="I81" s="14" t="s">
        <v>14</v>
      </c>
      <c r="J81" s="15"/>
      <c r="K81" s="16"/>
      <c r="L81" s="20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47" s="2" customFormat="1" ht="15.2" customHeight="1" x14ac:dyDescent="0.2">
      <c r="A82" s="16"/>
      <c r="B82" s="17"/>
      <c r="C82" s="14" t="s">
        <v>13</v>
      </c>
      <c r="D82" s="16"/>
      <c r="E82" s="16"/>
      <c r="F82" s="13" t="str">
        <f>IF(E16="","",E16)</f>
        <v/>
      </c>
      <c r="G82" s="16"/>
      <c r="H82" s="16"/>
      <c r="I82" s="14" t="s">
        <v>15</v>
      </c>
      <c r="J82" s="15"/>
      <c r="K82" s="16"/>
      <c r="L82" s="20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47" s="2" customFormat="1" ht="10.35" customHeight="1" x14ac:dyDescent="0.2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0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47" s="2" customFormat="1" ht="29.25" customHeight="1" x14ac:dyDescent="0.2">
      <c r="A84" s="16"/>
      <c r="B84" s="17"/>
      <c r="C84" s="56" t="s">
        <v>46</v>
      </c>
      <c r="D84" s="48"/>
      <c r="E84" s="48"/>
      <c r="F84" s="48"/>
      <c r="G84" s="48"/>
      <c r="H84" s="48"/>
      <c r="I84" s="48"/>
      <c r="J84" s="57" t="s">
        <v>47</v>
      </c>
      <c r="K84" s="48"/>
      <c r="L84" s="20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47" s="2" customFormat="1" ht="10.35" customHeight="1" x14ac:dyDescent="0.2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20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47" s="2" customFormat="1" ht="22.9" customHeight="1" x14ac:dyDescent="0.2">
      <c r="A86" s="16"/>
      <c r="B86" s="17"/>
      <c r="C86" s="58" t="s">
        <v>48</v>
      </c>
      <c r="D86" s="16"/>
      <c r="E86" s="16"/>
      <c r="F86" s="16"/>
      <c r="G86" s="16"/>
      <c r="H86" s="16"/>
      <c r="I86" s="16"/>
      <c r="J86" s="38">
        <f>J111</f>
        <v>0</v>
      </c>
      <c r="K86" s="16"/>
      <c r="L86" s="20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U86" s="8" t="s">
        <v>49</v>
      </c>
    </row>
    <row r="87" spans="1:47" s="4" customFormat="1" ht="24.95" customHeight="1" x14ac:dyDescent="0.2">
      <c r="B87" s="59"/>
      <c r="D87" s="60" t="s">
        <v>50</v>
      </c>
      <c r="E87" s="61"/>
      <c r="F87" s="61"/>
      <c r="G87" s="61"/>
      <c r="H87" s="61"/>
      <c r="I87" s="61"/>
      <c r="J87" s="62">
        <f>J112</f>
        <v>0</v>
      </c>
      <c r="L87" s="59"/>
    </row>
    <row r="88" spans="1:47" s="5" customFormat="1" ht="19.899999999999999" customHeight="1" x14ac:dyDescent="0.2">
      <c r="B88" s="63"/>
      <c r="D88" s="64" t="s">
        <v>86</v>
      </c>
      <c r="E88" s="65"/>
      <c r="F88" s="65"/>
      <c r="G88" s="65"/>
      <c r="H88" s="65"/>
      <c r="I88" s="65"/>
      <c r="J88" s="66">
        <f>J113</f>
        <v>0</v>
      </c>
      <c r="L88" s="63"/>
    </row>
    <row r="89" spans="1:47" s="5" customFormat="1" ht="19.899999999999999" customHeight="1" x14ac:dyDescent="0.2">
      <c r="B89" s="63"/>
      <c r="D89" s="64" t="s">
        <v>51</v>
      </c>
      <c r="E89" s="65"/>
      <c r="F89" s="65"/>
      <c r="G89" s="65"/>
      <c r="H89" s="65"/>
      <c r="I89" s="65"/>
      <c r="J89" s="66">
        <f>J116</f>
        <v>0</v>
      </c>
      <c r="L89" s="63"/>
    </row>
    <row r="90" spans="1:47" s="4" customFormat="1" ht="24.95" customHeight="1" x14ac:dyDescent="0.2">
      <c r="B90" s="59"/>
      <c r="D90" s="60" t="s">
        <v>52</v>
      </c>
      <c r="E90" s="61"/>
      <c r="F90" s="61"/>
      <c r="G90" s="61"/>
      <c r="H90" s="61"/>
      <c r="I90" s="61"/>
      <c r="J90" s="62">
        <f>J118</f>
        <v>0</v>
      </c>
      <c r="L90" s="59"/>
    </row>
    <row r="91" spans="1:47" s="5" customFormat="1" ht="19.899999999999999" customHeight="1" x14ac:dyDescent="0.2">
      <c r="B91" s="63"/>
      <c r="D91" s="64" t="s">
        <v>87</v>
      </c>
      <c r="E91" s="65"/>
      <c r="F91" s="65"/>
      <c r="G91" s="65"/>
      <c r="H91" s="65"/>
      <c r="I91" s="65"/>
      <c r="J91" s="66">
        <f>J119</f>
        <v>0</v>
      </c>
      <c r="L91" s="63"/>
    </row>
    <row r="92" spans="1:47" s="5" customFormat="1" ht="19.899999999999999" customHeight="1" x14ac:dyDescent="0.2">
      <c r="B92" s="63"/>
      <c r="D92" s="64" t="s">
        <v>53</v>
      </c>
      <c r="E92" s="65"/>
      <c r="F92" s="65"/>
      <c r="G92" s="65"/>
      <c r="H92" s="65"/>
      <c r="I92" s="65"/>
      <c r="J92" s="66">
        <f>J122</f>
        <v>0</v>
      </c>
      <c r="L92" s="63"/>
    </row>
    <row r="93" spans="1:47" s="5" customFormat="1" ht="19.899999999999999" customHeight="1" x14ac:dyDescent="0.2">
      <c r="B93" s="63"/>
      <c r="D93" s="64" t="s">
        <v>54</v>
      </c>
      <c r="E93" s="65"/>
      <c r="F93" s="65"/>
      <c r="G93" s="65"/>
      <c r="H93" s="65"/>
      <c r="I93" s="65"/>
      <c r="J93" s="66">
        <f>J128</f>
        <v>0</v>
      </c>
      <c r="L93" s="63"/>
    </row>
    <row r="94" spans="1:47" s="2" customFormat="1" ht="21.75" customHeight="1" x14ac:dyDescent="0.2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2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47" s="2" customFormat="1" ht="6.95" customHeight="1" x14ac:dyDescent="0.2">
      <c r="A95" s="16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2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9" spans="1:63" s="2" customFormat="1" ht="6.95" customHeight="1" x14ac:dyDescent="0.2">
      <c r="A99" s="16"/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0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63" s="2" customFormat="1" ht="24.95" customHeight="1" x14ac:dyDescent="0.2">
      <c r="A100" s="16"/>
      <c r="B100" s="17"/>
      <c r="C100" s="12" t="s">
        <v>55</v>
      </c>
      <c r="D100" s="16"/>
      <c r="E100" s="16"/>
      <c r="F100" s="16"/>
      <c r="G100" s="16"/>
      <c r="H100" s="16"/>
      <c r="I100" s="16"/>
      <c r="J100" s="16"/>
      <c r="K100" s="16"/>
      <c r="L100" s="20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63" s="2" customFormat="1" ht="6.95" customHeight="1" x14ac:dyDescent="0.2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20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63" s="2" customFormat="1" ht="12" customHeight="1" x14ac:dyDescent="0.2">
      <c r="A102" s="16"/>
      <c r="B102" s="17"/>
      <c r="C102" s="14" t="s">
        <v>4</v>
      </c>
      <c r="D102" s="16"/>
      <c r="E102" s="16"/>
      <c r="F102" s="16"/>
      <c r="G102" s="16"/>
      <c r="H102" s="16"/>
      <c r="I102" s="16"/>
      <c r="J102" s="16"/>
      <c r="K102" s="16"/>
      <c r="L102" s="20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63" s="2" customFormat="1" ht="35.25" customHeight="1" x14ac:dyDescent="0.2">
      <c r="A103" s="16"/>
      <c r="B103" s="17"/>
      <c r="C103" s="16"/>
      <c r="D103" s="16"/>
      <c r="E103" s="117" t="str">
        <f>E7</f>
        <v>Predeľovacia SDK stena</v>
      </c>
      <c r="F103" s="118"/>
      <c r="G103" s="118"/>
      <c r="H103" s="118"/>
      <c r="I103" s="16"/>
      <c r="J103" s="16"/>
      <c r="K103" s="16"/>
      <c r="L103" s="20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63" s="2" customFormat="1" ht="6.95" customHeight="1" x14ac:dyDescent="0.2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20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63" s="2" customFormat="1" ht="12" customHeight="1" x14ac:dyDescent="0.2">
      <c r="A105" s="16"/>
      <c r="B105" s="17"/>
      <c r="C105" s="14" t="s">
        <v>7</v>
      </c>
      <c r="D105" s="16"/>
      <c r="E105" s="16"/>
      <c r="F105" s="13" t="str">
        <f>F10</f>
        <v>Košice</v>
      </c>
      <c r="G105" s="16"/>
      <c r="H105" s="16"/>
      <c r="I105" s="14" t="s">
        <v>8</v>
      </c>
      <c r="J105" s="29">
        <f>IF(J10="","",J10)</f>
        <v>44025</v>
      </c>
      <c r="K105" s="16"/>
      <c r="L105" s="20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63" s="2" customFormat="1" ht="6.95" customHeight="1" x14ac:dyDescent="0.2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20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63" s="2" customFormat="1" ht="25.7" customHeight="1" x14ac:dyDescent="0.2">
      <c r="A107" s="16"/>
      <c r="B107" s="17"/>
      <c r="C107" s="14" t="s">
        <v>9</v>
      </c>
      <c r="D107" s="16"/>
      <c r="E107" s="16"/>
      <c r="F107" s="13" t="str">
        <f>E13</f>
        <v>UNIVERZITA PAVLA JOZEFA ŠAFÁRIKA V KOŠICIACH</v>
      </c>
      <c r="G107" s="16"/>
      <c r="H107" s="16"/>
      <c r="I107" s="14" t="s">
        <v>14</v>
      </c>
      <c r="J107" s="15"/>
      <c r="K107" s="16"/>
      <c r="L107" s="20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63" s="2" customFormat="1" ht="15.2" customHeight="1" x14ac:dyDescent="0.2">
      <c r="A108" s="16"/>
      <c r="B108" s="17"/>
      <c r="C108" s="14" t="s">
        <v>13</v>
      </c>
      <c r="D108" s="16"/>
      <c r="E108" s="16"/>
      <c r="F108" s="13" t="str">
        <f>IF(E16="","",E16)</f>
        <v/>
      </c>
      <c r="G108" s="16"/>
      <c r="H108" s="16"/>
      <c r="I108" s="14" t="s">
        <v>15</v>
      </c>
      <c r="J108" s="15"/>
      <c r="K108" s="16"/>
      <c r="L108" s="20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63" s="2" customFormat="1" ht="10.35" customHeight="1" x14ac:dyDescent="0.2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20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63" s="6" customFormat="1" ht="29.25" customHeight="1" x14ac:dyDescent="0.2">
      <c r="A110" s="67"/>
      <c r="B110" s="68"/>
      <c r="C110" s="69" t="s">
        <v>56</v>
      </c>
      <c r="D110" s="70" t="s">
        <v>38</v>
      </c>
      <c r="E110" s="70" t="s">
        <v>36</v>
      </c>
      <c r="F110" s="70" t="s">
        <v>37</v>
      </c>
      <c r="G110" s="70" t="s">
        <v>57</v>
      </c>
      <c r="H110" s="70" t="s">
        <v>58</v>
      </c>
      <c r="I110" s="70" t="s">
        <v>59</v>
      </c>
      <c r="J110" s="71" t="s">
        <v>47</v>
      </c>
      <c r="K110" s="72" t="s">
        <v>60</v>
      </c>
      <c r="L110" s="73"/>
      <c r="M110" s="32" t="s">
        <v>0</v>
      </c>
      <c r="N110" s="33" t="s">
        <v>21</v>
      </c>
      <c r="O110" s="33" t="s">
        <v>61</v>
      </c>
      <c r="P110" s="33" t="s">
        <v>62</v>
      </c>
      <c r="Q110" s="33" t="s">
        <v>63</v>
      </c>
      <c r="R110" s="33" t="s">
        <v>64</v>
      </c>
      <c r="S110" s="33" t="s">
        <v>65</v>
      </c>
      <c r="T110" s="34" t="s">
        <v>66</v>
      </c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</row>
    <row r="111" spans="1:63" s="2" customFormat="1" ht="22.9" customHeight="1" x14ac:dyDescent="0.25">
      <c r="A111" s="16"/>
      <c r="B111" s="17"/>
      <c r="C111" s="37" t="s">
        <v>48</v>
      </c>
      <c r="D111" s="16"/>
      <c r="E111" s="16"/>
      <c r="F111" s="16"/>
      <c r="G111" s="16"/>
      <c r="H111" s="16"/>
      <c r="I111" s="16"/>
      <c r="J111" s="114">
        <f>J112+J118</f>
        <v>0</v>
      </c>
      <c r="K111" s="16"/>
      <c r="L111" s="17"/>
      <c r="M111" s="35"/>
      <c r="N111" s="30"/>
      <c r="O111" s="36"/>
      <c r="P111" s="74" t="e">
        <f>P112+P118+#REF!</f>
        <v>#REF!</v>
      </c>
      <c r="Q111" s="36"/>
      <c r="R111" s="74" t="e">
        <f>R112+R118+#REF!</f>
        <v>#REF!</v>
      </c>
      <c r="S111" s="36"/>
      <c r="T111" s="75" t="e">
        <f>T112+T118+#REF!</f>
        <v>#REF!</v>
      </c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T111" s="8" t="s">
        <v>39</v>
      </c>
      <c r="AU111" s="8" t="s">
        <v>49</v>
      </c>
      <c r="BK111" s="76" t="e">
        <f>BK112+BK118+#REF!</f>
        <v>#REF!</v>
      </c>
    </row>
    <row r="112" spans="1:63" s="7" customFormat="1" ht="25.9" customHeight="1" x14ac:dyDescent="0.2">
      <c r="B112" s="77"/>
      <c r="D112" s="78" t="s">
        <v>39</v>
      </c>
      <c r="E112" s="79" t="s">
        <v>67</v>
      </c>
      <c r="F112" s="79" t="s">
        <v>68</v>
      </c>
      <c r="J112" s="115">
        <f>J113+J116</f>
        <v>0</v>
      </c>
      <c r="L112" s="77"/>
      <c r="M112" s="80"/>
      <c r="N112" s="81"/>
      <c r="O112" s="81"/>
      <c r="P112" s="82" t="e">
        <f>#REF!+P113+P116+#REF!</f>
        <v>#REF!</v>
      </c>
      <c r="Q112" s="81"/>
      <c r="R112" s="82" t="e">
        <f>#REF!+R113+R116+#REF!</f>
        <v>#REF!</v>
      </c>
      <c r="S112" s="81"/>
      <c r="T112" s="83" t="e">
        <f>#REF!+T113+T116+#REF!</f>
        <v>#REF!</v>
      </c>
      <c r="AR112" s="78" t="s">
        <v>41</v>
      </c>
      <c r="AT112" s="84" t="s">
        <v>39</v>
      </c>
      <c r="AU112" s="84" t="s">
        <v>40</v>
      </c>
      <c r="AY112" s="78" t="s">
        <v>69</v>
      </c>
      <c r="BK112" s="85" t="e">
        <f>#REF!+BK113+BK116+#REF!</f>
        <v>#REF!</v>
      </c>
    </row>
    <row r="113" spans="1:65" s="7" customFormat="1" ht="22.9" customHeight="1" x14ac:dyDescent="0.2">
      <c r="B113" s="77"/>
      <c r="D113" s="78" t="s">
        <v>39</v>
      </c>
      <c r="E113" s="86" t="s">
        <v>75</v>
      </c>
      <c r="F113" s="86" t="s">
        <v>88</v>
      </c>
      <c r="J113" s="116">
        <f>SUM(J114:J115)</f>
        <v>0</v>
      </c>
      <c r="L113" s="77"/>
      <c r="M113" s="80"/>
      <c r="N113" s="81"/>
      <c r="O113" s="81"/>
      <c r="P113" s="82">
        <f>SUM(P114:P115)</f>
        <v>11.393526900000001</v>
      </c>
      <c r="Q113" s="81"/>
      <c r="R113" s="82">
        <f>SUM(R114:R115)</f>
        <v>0.24203269999999999</v>
      </c>
      <c r="S113" s="81"/>
      <c r="T113" s="83">
        <f>SUM(T114:T115)</f>
        <v>0</v>
      </c>
      <c r="AR113" s="78" t="s">
        <v>41</v>
      </c>
      <c r="AT113" s="84" t="s">
        <v>39</v>
      </c>
      <c r="AU113" s="84" t="s">
        <v>41</v>
      </c>
      <c r="AY113" s="78" t="s">
        <v>69</v>
      </c>
      <c r="BK113" s="85">
        <f>SUM(BK114:BK115)</f>
        <v>0</v>
      </c>
    </row>
    <row r="114" spans="1:65" s="2" customFormat="1" ht="27.75" customHeight="1" x14ac:dyDescent="0.2">
      <c r="A114" s="16"/>
      <c r="B114" s="87"/>
      <c r="C114" s="88">
        <v>1</v>
      </c>
      <c r="D114" s="88" t="s">
        <v>71</v>
      </c>
      <c r="E114" s="89" t="s">
        <v>108</v>
      </c>
      <c r="F114" s="90" t="s">
        <v>109</v>
      </c>
      <c r="G114" s="91" t="s">
        <v>73</v>
      </c>
      <c r="H114" s="92">
        <v>25.68</v>
      </c>
      <c r="I114" s="111"/>
      <c r="J114" s="111">
        <f>ROUND(I114*H114,2)</f>
        <v>0</v>
      </c>
      <c r="K114" s="93"/>
      <c r="L114" s="17"/>
      <c r="M114" s="94" t="s">
        <v>0</v>
      </c>
      <c r="N114" s="95" t="s">
        <v>23</v>
      </c>
      <c r="O114" s="96">
        <v>0.318</v>
      </c>
      <c r="P114" s="96">
        <f t="shared" ref="P114:P115" si="0">O114*H114</f>
        <v>8.1662400000000002</v>
      </c>
      <c r="Q114" s="96">
        <v>4.7200000000000002E-3</v>
      </c>
      <c r="R114" s="96">
        <f t="shared" ref="R114:R115" si="1">Q114*H114</f>
        <v>0.1212096</v>
      </c>
      <c r="S114" s="96">
        <v>0</v>
      </c>
      <c r="T114" s="97">
        <f t="shared" ref="T114:T115" si="2">S114*H114</f>
        <v>0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R114" s="98" t="s">
        <v>72</v>
      </c>
      <c r="AT114" s="98" t="s">
        <v>71</v>
      </c>
      <c r="AU114" s="98" t="s">
        <v>42</v>
      </c>
      <c r="AY114" s="8" t="s">
        <v>69</v>
      </c>
      <c r="BE114" s="99">
        <f t="shared" ref="BE114:BE115" si="3">IF(N114="základná",J114,0)</f>
        <v>0</v>
      </c>
      <c r="BF114" s="99">
        <f t="shared" ref="BF114:BF115" si="4">IF(N114="znížená",J114,0)</f>
        <v>0</v>
      </c>
      <c r="BG114" s="99">
        <f t="shared" ref="BG114:BG115" si="5">IF(N114="zákl. prenesená",J114,0)</f>
        <v>0</v>
      </c>
      <c r="BH114" s="99">
        <f t="shared" ref="BH114:BH115" si="6">IF(N114="zníž. prenesená",J114,0)</f>
        <v>0</v>
      </c>
      <c r="BI114" s="99">
        <f t="shared" ref="BI114:BI115" si="7">IF(N114="nulová",J114,0)</f>
        <v>0</v>
      </c>
      <c r="BJ114" s="8" t="s">
        <v>42</v>
      </c>
      <c r="BK114" s="100">
        <f t="shared" ref="BK114:BK115" si="8">ROUND(I114*H114,3)</f>
        <v>0</v>
      </c>
      <c r="BL114" s="8" t="s">
        <v>72</v>
      </c>
      <c r="BM114" s="98" t="s">
        <v>89</v>
      </c>
    </row>
    <row r="115" spans="1:65" s="2" customFormat="1" ht="21.75" customHeight="1" x14ac:dyDescent="0.2">
      <c r="A115" s="16"/>
      <c r="B115" s="87"/>
      <c r="C115" s="88">
        <v>2</v>
      </c>
      <c r="D115" s="88" t="s">
        <v>71</v>
      </c>
      <c r="E115" s="89" t="s">
        <v>110</v>
      </c>
      <c r="F115" s="90" t="s">
        <v>111</v>
      </c>
      <c r="G115" s="91" t="s">
        <v>85</v>
      </c>
      <c r="H115" s="92">
        <v>29.114000000000001</v>
      </c>
      <c r="I115" s="111"/>
      <c r="J115" s="111">
        <f>ROUND(I115*H115,2)</f>
        <v>0</v>
      </c>
      <c r="K115" s="93"/>
      <c r="L115" s="17"/>
      <c r="M115" s="94" t="s">
        <v>0</v>
      </c>
      <c r="N115" s="95" t="s">
        <v>23</v>
      </c>
      <c r="O115" s="96">
        <v>0.11085</v>
      </c>
      <c r="P115" s="96">
        <f t="shared" si="0"/>
        <v>3.2272869000000002</v>
      </c>
      <c r="Q115" s="96">
        <v>4.15E-3</v>
      </c>
      <c r="R115" s="96">
        <f t="shared" si="1"/>
        <v>0.1208231</v>
      </c>
      <c r="S115" s="96">
        <v>0</v>
      </c>
      <c r="T115" s="97">
        <f t="shared" si="2"/>
        <v>0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R115" s="98" t="s">
        <v>72</v>
      </c>
      <c r="AT115" s="98" t="s">
        <v>71</v>
      </c>
      <c r="AU115" s="98" t="s">
        <v>42</v>
      </c>
      <c r="AY115" s="8" t="s">
        <v>69</v>
      </c>
      <c r="BE115" s="99">
        <f t="shared" si="3"/>
        <v>0</v>
      </c>
      <c r="BF115" s="99">
        <f t="shared" si="4"/>
        <v>0</v>
      </c>
      <c r="BG115" s="99">
        <f t="shared" si="5"/>
        <v>0</v>
      </c>
      <c r="BH115" s="99">
        <f t="shared" si="6"/>
        <v>0</v>
      </c>
      <c r="BI115" s="99">
        <f t="shared" si="7"/>
        <v>0</v>
      </c>
      <c r="BJ115" s="8" t="s">
        <v>42</v>
      </c>
      <c r="BK115" s="100">
        <f t="shared" si="8"/>
        <v>0</v>
      </c>
      <c r="BL115" s="8" t="s">
        <v>72</v>
      </c>
      <c r="BM115" s="98" t="s">
        <v>90</v>
      </c>
    </row>
    <row r="116" spans="1:65" s="7" customFormat="1" ht="22.9" customHeight="1" x14ac:dyDescent="0.2">
      <c r="B116" s="77"/>
      <c r="D116" s="78" t="s">
        <v>39</v>
      </c>
      <c r="E116" s="86" t="s">
        <v>70</v>
      </c>
      <c r="F116" s="86" t="s">
        <v>112</v>
      </c>
      <c r="I116" s="112"/>
      <c r="J116" s="116">
        <f>J117</f>
        <v>0</v>
      </c>
      <c r="L116" s="77"/>
      <c r="M116" s="80"/>
      <c r="N116" s="81"/>
      <c r="O116" s="81"/>
      <c r="P116" s="82">
        <f>SUM(P117:P117)</f>
        <v>0.69000000000000006</v>
      </c>
      <c r="Q116" s="81"/>
      <c r="R116" s="82">
        <f>SUM(R117:R117)</f>
        <v>9.6000000000000009E-3</v>
      </c>
      <c r="S116" s="81"/>
      <c r="T116" s="83">
        <f>SUM(T117:T117)</f>
        <v>0</v>
      </c>
      <c r="AR116" s="78" t="s">
        <v>41</v>
      </c>
      <c r="AT116" s="84" t="s">
        <v>39</v>
      </c>
      <c r="AU116" s="84" t="s">
        <v>41</v>
      </c>
      <c r="AY116" s="78" t="s">
        <v>69</v>
      </c>
      <c r="BK116" s="85">
        <f>SUM(BK117:BK117)</f>
        <v>0</v>
      </c>
    </row>
    <row r="117" spans="1:65" s="2" customFormat="1" ht="21.75" customHeight="1" x14ac:dyDescent="0.2">
      <c r="A117" s="16"/>
      <c r="B117" s="87"/>
      <c r="C117" s="88">
        <v>3</v>
      </c>
      <c r="D117" s="88" t="s">
        <v>71</v>
      </c>
      <c r="E117" s="89" t="s">
        <v>115</v>
      </c>
      <c r="F117" s="90" t="s">
        <v>113</v>
      </c>
      <c r="G117" s="91" t="s">
        <v>114</v>
      </c>
      <c r="H117" s="92">
        <v>5</v>
      </c>
      <c r="I117" s="111"/>
      <c r="J117" s="111">
        <f>ROUND(I117*H117,2)</f>
        <v>0</v>
      </c>
      <c r="K117" s="93"/>
      <c r="L117" s="17"/>
      <c r="M117" s="94" t="s">
        <v>0</v>
      </c>
      <c r="N117" s="95" t="s">
        <v>23</v>
      </c>
      <c r="O117" s="96">
        <v>0.13800000000000001</v>
      </c>
      <c r="P117" s="96">
        <f>O117*H117</f>
        <v>0.69000000000000006</v>
      </c>
      <c r="Q117" s="96">
        <v>1.92E-3</v>
      </c>
      <c r="R117" s="96">
        <f>Q117*H117</f>
        <v>9.6000000000000009E-3</v>
      </c>
      <c r="S117" s="96">
        <v>0</v>
      </c>
      <c r="T117" s="97">
        <f>S117*H117</f>
        <v>0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R117" s="98" t="s">
        <v>72</v>
      </c>
      <c r="AT117" s="98" t="s">
        <v>71</v>
      </c>
      <c r="AU117" s="98" t="s">
        <v>42</v>
      </c>
      <c r="AY117" s="8" t="s">
        <v>69</v>
      </c>
      <c r="BE117" s="99">
        <f>IF(N117="základná",J117,0)</f>
        <v>0</v>
      </c>
      <c r="BF117" s="99">
        <f>IF(N117="znížená",J117,0)</f>
        <v>0</v>
      </c>
      <c r="BG117" s="99">
        <f>IF(N117="zákl. prenesená",J117,0)</f>
        <v>0</v>
      </c>
      <c r="BH117" s="99">
        <f>IF(N117="zníž. prenesená",J117,0)</f>
        <v>0</v>
      </c>
      <c r="BI117" s="99">
        <f>IF(N117="nulová",J117,0)</f>
        <v>0</v>
      </c>
      <c r="BJ117" s="8" t="s">
        <v>42</v>
      </c>
      <c r="BK117" s="100">
        <f>ROUND(I117*H117,3)</f>
        <v>0</v>
      </c>
      <c r="BL117" s="8" t="s">
        <v>72</v>
      </c>
      <c r="BM117" s="98" t="s">
        <v>91</v>
      </c>
    </row>
    <row r="118" spans="1:65" s="7" customFormat="1" ht="25.9" customHeight="1" x14ac:dyDescent="0.2">
      <c r="B118" s="77"/>
      <c r="D118" s="78" t="s">
        <v>39</v>
      </c>
      <c r="E118" s="79" t="s">
        <v>78</v>
      </c>
      <c r="F118" s="79" t="s">
        <v>79</v>
      </c>
      <c r="I118" s="112"/>
      <c r="J118" s="115">
        <f>J119+J122+J128</f>
        <v>0</v>
      </c>
      <c r="L118" s="77"/>
      <c r="M118" s="80"/>
      <c r="N118" s="81"/>
      <c r="O118" s="81"/>
      <c r="P118" s="82" t="e">
        <f>#REF!+#REF!+#REF!+P119+P122+#REF!+#REF!+#REF!+#REF!+#REF!+P128</f>
        <v>#REF!</v>
      </c>
      <c r="Q118" s="81"/>
      <c r="R118" s="82" t="e">
        <f>#REF!+#REF!+#REF!+R119+R122+#REF!+#REF!+#REF!+#REF!+#REF!+R128</f>
        <v>#REF!</v>
      </c>
      <c r="S118" s="81"/>
      <c r="T118" s="83" t="e">
        <f>#REF!+#REF!+#REF!+T119+T122+#REF!+#REF!+#REF!+#REF!+#REF!+T128</f>
        <v>#REF!</v>
      </c>
      <c r="AR118" s="78" t="s">
        <v>42</v>
      </c>
      <c r="AT118" s="84" t="s">
        <v>39</v>
      </c>
      <c r="AU118" s="84" t="s">
        <v>40</v>
      </c>
      <c r="AY118" s="78" t="s">
        <v>69</v>
      </c>
      <c r="BK118" s="85" t="e">
        <f>#REF!+#REF!+#REF!+BK119+BK122+#REF!+#REF!+#REF!+#REF!+#REF!+BK128</f>
        <v>#REF!</v>
      </c>
    </row>
    <row r="119" spans="1:65" s="7" customFormat="1" ht="22.9" customHeight="1" x14ac:dyDescent="0.2">
      <c r="B119" s="77"/>
      <c r="D119" s="78" t="s">
        <v>39</v>
      </c>
      <c r="E119" s="86" t="s">
        <v>93</v>
      </c>
      <c r="F119" s="86" t="s">
        <v>94</v>
      </c>
      <c r="I119" s="112"/>
      <c r="J119" s="116">
        <f>SUM(J120:K121)</f>
        <v>0</v>
      </c>
      <c r="L119" s="77"/>
      <c r="M119" s="80"/>
      <c r="N119" s="81"/>
      <c r="O119" s="81"/>
      <c r="P119" s="82">
        <f>SUM(P120:P121)</f>
        <v>28.3399444</v>
      </c>
      <c r="Q119" s="81"/>
      <c r="R119" s="82">
        <f>SUM(R120:R121)</f>
        <v>0.45906720000000006</v>
      </c>
      <c r="S119" s="81"/>
      <c r="T119" s="83">
        <f>SUM(T120:T121)</f>
        <v>0</v>
      </c>
      <c r="AR119" s="78" t="s">
        <v>42</v>
      </c>
      <c r="AT119" s="84" t="s">
        <v>39</v>
      </c>
      <c r="AU119" s="84" t="s">
        <v>41</v>
      </c>
      <c r="AY119" s="78" t="s">
        <v>69</v>
      </c>
      <c r="BK119" s="85">
        <f>SUM(BK120:BK121)</f>
        <v>0</v>
      </c>
    </row>
    <row r="120" spans="1:65" s="2" customFormat="1" ht="39" customHeight="1" x14ac:dyDescent="0.2">
      <c r="A120" s="16"/>
      <c r="B120" s="87"/>
      <c r="C120" s="88">
        <v>4</v>
      </c>
      <c r="D120" s="88" t="s">
        <v>71</v>
      </c>
      <c r="E120" s="89" t="s">
        <v>116</v>
      </c>
      <c r="F120" s="90" t="s">
        <v>117</v>
      </c>
      <c r="G120" s="91" t="s">
        <v>73</v>
      </c>
      <c r="H120" s="92">
        <v>32.42</v>
      </c>
      <c r="I120" s="111"/>
      <c r="J120" s="111">
        <f>ROUND(I120*H120,2)</f>
        <v>0</v>
      </c>
      <c r="K120" s="93"/>
      <c r="L120" s="17"/>
      <c r="M120" s="94" t="s">
        <v>0</v>
      </c>
      <c r="N120" s="95" t="s">
        <v>23</v>
      </c>
      <c r="O120" s="96">
        <v>0.70299999999999996</v>
      </c>
      <c r="P120" s="96">
        <f t="shared" ref="P120:P121" si="9">O120*H120</f>
        <v>22.791260000000001</v>
      </c>
      <c r="Q120" s="96">
        <v>1.4160000000000001E-2</v>
      </c>
      <c r="R120" s="96">
        <f t="shared" ref="R120:R121" si="10">Q120*H120</f>
        <v>0.45906720000000006</v>
      </c>
      <c r="S120" s="96">
        <v>0</v>
      </c>
      <c r="T120" s="97">
        <f t="shared" ref="T120:T121" si="11">S120*H120</f>
        <v>0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R120" s="98" t="s">
        <v>77</v>
      </c>
      <c r="AT120" s="98" t="s">
        <v>71</v>
      </c>
      <c r="AU120" s="98" t="s">
        <v>42</v>
      </c>
      <c r="AY120" s="8" t="s">
        <v>69</v>
      </c>
      <c r="BE120" s="99">
        <f t="shared" ref="BE120:BE121" si="12">IF(N120="základná",J120,0)</f>
        <v>0</v>
      </c>
      <c r="BF120" s="99">
        <f t="shared" ref="BF120:BF121" si="13">IF(N120="znížená",J120,0)</f>
        <v>0</v>
      </c>
      <c r="BG120" s="99">
        <f t="shared" ref="BG120:BG121" si="14">IF(N120="zákl. prenesená",J120,0)</f>
        <v>0</v>
      </c>
      <c r="BH120" s="99">
        <f t="shared" ref="BH120:BH121" si="15">IF(N120="zníž. prenesená",J120,0)</f>
        <v>0</v>
      </c>
      <c r="BI120" s="99">
        <f t="shared" ref="BI120:BI121" si="16">IF(N120="nulová",J120,0)</f>
        <v>0</v>
      </c>
      <c r="BJ120" s="8" t="s">
        <v>42</v>
      </c>
      <c r="BK120" s="100">
        <f t="shared" ref="BK120:BK121" si="17">ROUND(I120*H120,3)</f>
        <v>0</v>
      </c>
      <c r="BL120" s="8" t="s">
        <v>77</v>
      </c>
      <c r="BM120" s="98" t="s">
        <v>95</v>
      </c>
    </row>
    <row r="121" spans="1:65" s="2" customFormat="1" ht="29.25" customHeight="1" x14ac:dyDescent="0.2">
      <c r="A121" s="16"/>
      <c r="B121" s="87"/>
      <c r="C121" s="88">
        <v>5</v>
      </c>
      <c r="D121" s="88" t="s">
        <v>71</v>
      </c>
      <c r="E121" s="89" t="s">
        <v>105</v>
      </c>
      <c r="F121" s="90" t="s">
        <v>106</v>
      </c>
      <c r="G121" s="91" t="s">
        <v>76</v>
      </c>
      <c r="H121" s="92">
        <v>1.3714</v>
      </c>
      <c r="I121" s="111"/>
      <c r="J121" s="111">
        <f>ROUND(I121*H121,2)</f>
        <v>0</v>
      </c>
      <c r="K121" s="93"/>
      <c r="L121" s="17"/>
      <c r="M121" s="94" t="s">
        <v>0</v>
      </c>
      <c r="N121" s="95" t="s">
        <v>23</v>
      </c>
      <c r="O121" s="96">
        <v>4.0460000000000003</v>
      </c>
      <c r="P121" s="96">
        <f t="shared" si="9"/>
        <v>5.5486844</v>
      </c>
      <c r="Q121" s="96">
        <v>0</v>
      </c>
      <c r="R121" s="96">
        <f t="shared" si="10"/>
        <v>0</v>
      </c>
      <c r="S121" s="96">
        <v>0</v>
      </c>
      <c r="T121" s="97">
        <f t="shared" si="11"/>
        <v>0</v>
      </c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R121" s="98" t="s">
        <v>77</v>
      </c>
      <c r="AT121" s="98" t="s">
        <v>71</v>
      </c>
      <c r="AU121" s="98" t="s">
        <v>42</v>
      </c>
      <c r="AY121" s="8" t="s">
        <v>69</v>
      </c>
      <c r="BE121" s="99">
        <f t="shared" si="12"/>
        <v>0</v>
      </c>
      <c r="BF121" s="99">
        <f t="shared" si="13"/>
        <v>0</v>
      </c>
      <c r="BG121" s="99">
        <f t="shared" si="14"/>
        <v>0</v>
      </c>
      <c r="BH121" s="99">
        <f t="shared" si="15"/>
        <v>0</v>
      </c>
      <c r="BI121" s="99">
        <f t="shared" si="16"/>
        <v>0</v>
      </c>
      <c r="BJ121" s="8" t="s">
        <v>42</v>
      </c>
      <c r="BK121" s="100">
        <f t="shared" si="17"/>
        <v>0</v>
      </c>
      <c r="BL121" s="8" t="s">
        <v>77</v>
      </c>
      <c r="BM121" s="98" t="s">
        <v>96</v>
      </c>
    </row>
    <row r="122" spans="1:65" s="7" customFormat="1" ht="22.9" customHeight="1" x14ac:dyDescent="0.2">
      <c r="B122" s="77"/>
      <c r="D122" s="78" t="s">
        <v>39</v>
      </c>
      <c r="E122" s="86" t="s">
        <v>80</v>
      </c>
      <c r="F122" s="86" t="s">
        <v>81</v>
      </c>
      <c r="I122" s="112"/>
      <c r="J122" s="116">
        <f>SUM(J123:K127)</f>
        <v>0</v>
      </c>
      <c r="L122" s="77"/>
      <c r="M122" s="80"/>
      <c r="N122" s="81"/>
      <c r="O122" s="81"/>
      <c r="P122" s="82">
        <f>SUM(P123:P127)</f>
        <v>1.7597800000000001</v>
      </c>
      <c r="Q122" s="81"/>
      <c r="R122" s="82">
        <f>SUM(R123:R127)</f>
        <v>2.6000000000000002E-2</v>
      </c>
      <c r="S122" s="81"/>
      <c r="T122" s="83">
        <f>SUM(T123:T127)</f>
        <v>0</v>
      </c>
      <c r="AR122" s="78" t="s">
        <v>42</v>
      </c>
      <c r="AT122" s="84" t="s">
        <v>39</v>
      </c>
      <c r="AU122" s="84" t="s">
        <v>41</v>
      </c>
      <c r="AY122" s="78" t="s">
        <v>69</v>
      </c>
      <c r="BK122" s="85">
        <f>SUM(BK123:BK127)</f>
        <v>0</v>
      </c>
    </row>
    <row r="123" spans="1:65" s="2" customFormat="1" ht="33" customHeight="1" x14ac:dyDescent="0.2">
      <c r="A123" s="16"/>
      <c r="B123" s="87"/>
      <c r="C123" s="88">
        <v>6</v>
      </c>
      <c r="D123" s="88" t="s">
        <v>71</v>
      </c>
      <c r="E123" s="89" t="s">
        <v>97</v>
      </c>
      <c r="F123" s="90" t="s">
        <v>118</v>
      </c>
      <c r="G123" s="91" t="s">
        <v>74</v>
      </c>
      <c r="H123" s="92">
        <v>1</v>
      </c>
      <c r="I123" s="111"/>
      <c r="J123" s="111">
        <f>ROUND(I123*H123,2)</f>
        <v>0</v>
      </c>
      <c r="K123" s="93"/>
      <c r="L123" s="17"/>
      <c r="M123" s="94" t="s">
        <v>0</v>
      </c>
      <c r="N123" s="95" t="s">
        <v>23</v>
      </c>
      <c r="O123" s="96">
        <v>1.2250000000000001</v>
      </c>
      <c r="P123" s="96">
        <f t="shared" ref="P123:P127" si="18">O123*H123</f>
        <v>1.2250000000000001</v>
      </c>
      <c r="Q123" s="96">
        <v>0</v>
      </c>
      <c r="R123" s="96">
        <f t="shared" ref="R123:R127" si="19">Q123*H123</f>
        <v>0</v>
      </c>
      <c r="S123" s="96">
        <v>0</v>
      </c>
      <c r="T123" s="97">
        <f t="shared" ref="T123:T127" si="20">S123*H123</f>
        <v>0</v>
      </c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R123" s="98" t="s">
        <v>77</v>
      </c>
      <c r="AT123" s="98" t="s">
        <v>71</v>
      </c>
      <c r="AU123" s="98" t="s">
        <v>42</v>
      </c>
      <c r="AY123" s="8" t="s">
        <v>69</v>
      </c>
      <c r="BE123" s="99">
        <f t="shared" ref="BE123:BE127" si="21">IF(N123="základná",J123,0)</f>
        <v>0</v>
      </c>
      <c r="BF123" s="99">
        <f t="shared" ref="BF123:BF127" si="22">IF(N123="znížená",J123,0)</f>
        <v>0</v>
      </c>
      <c r="BG123" s="99">
        <f t="shared" ref="BG123:BG127" si="23">IF(N123="zákl. prenesená",J123,0)</f>
        <v>0</v>
      </c>
      <c r="BH123" s="99">
        <f t="shared" ref="BH123:BH127" si="24">IF(N123="zníž. prenesená",J123,0)</f>
        <v>0</v>
      </c>
      <c r="BI123" s="99">
        <f t="shared" ref="BI123:BI127" si="25">IF(N123="nulová",J123,0)</f>
        <v>0</v>
      </c>
      <c r="BJ123" s="8" t="s">
        <v>42</v>
      </c>
      <c r="BK123" s="100">
        <f t="shared" ref="BK123:BK127" si="26">ROUND(I123*H123,3)</f>
        <v>0</v>
      </c>
      <c r="BL123" s="8" t="s">
        <v>77</v>
      </c>
      <c r="BM123" s="98" t="s">
        <v>98</v>
      </c>
    </row>
    <row r="124" spans="1:65" s="2" customFormat="1" ht="28.5" customHeight="1" x14ac:dyDescent="0.2">
      <c r="A124" s="16"/>
      <c r="B124" s="87"/>
      <c r="C124" s="101">
        <v>7</v>
      </c>
      <c r="D124" s="101" t="s">
        <v>84</v>
      </c>
      <c r="E124" s="102" t="s">
        <v>119</v>
      </c>
      <c r="F124" s="103" t="s">
        <v>120</v>
      </c>
      <c r="G124" s="104" t="s">
        <v>74</v>
      </c>
      <c r="H124" s="105">
        <v>1</v>
      </c>
      <c r="I124" s="113"/>
      <c r="J124" s="113">
        <f>ROUND(I124*H124,2)</f>
        <v>0</v>
      </c>
      <c r="K124" s="106"/>
      <c r="L124" s="107"/>
      <c r="M124" s="108" t="s">
        <v>0</v>
      </c>
      <c r="N124" s="109" t="s">
        <v>23</v>
      </c>
      <c r="O124" s="96">
        <v>0</v>
      </c>
      <c r="P124" s="96">
        <f t="shared" si="18"/>
        <v>0</v>
      </c>
      <c r="Q124" s="96">
        <v>1E-3</v>
      </c>
      <c r="R124" s="96">
        <f t="shared" si="19"/>
        <v>1E-3</v>
      </c>
      <c r="S124" s="96">
        <v>0</v>
      </c>
      <c r="T124" s="97">
        <f t="shared" si="20"/>
        <v>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R124" s="98" t="s">
        <v>92</v>
      </c>
      <c r="AT124" s="98" t="s">
        <v>84</v>
      </c>
      <c r="AU124" s="98" t="s">
        <v>42</v>
      </c>
      <c r="AY124" s="8" t="s">
        <v>69</v>
      </c>
      <c r="BE124" s="99">
        <f t="shared" si="21"/>
        <v>0</v>
      </c>
      <c r="BF124" s="99">
        <f t="shared" si="22"/>
        <v>0</v>
      </c>
      <c r="BG124" s="99">
        <f t="shared" si="23"/>
        <v>0</v>
      </c>
      <c r="BH124" s="99">
        <f t="shared" si="24"/>
        <v>0</v>
      </c>
      <c r="BI124" s="99">
        <f t="shared" si="25"/>
        <v>0</v>
      </c>
      <c r="BJ124" s="8" t="s">
        <v>42</v>
      </c>
      <c r="BK124" s="100">
        <f t="shared" si="26"/>
        <v>0</v>
      </c>
      <c r="BL124" s="8" t="s">
        <v>77</v>
      </c>
      <c r="BM124" s="98" t="s">
        <v>99</v>
      </c>
    </row>
    <row r="125" spans="1:65" s="2" customFormat="1" ht="29.25" customHeight="1" x14ac:dyDescent="0.2">
      <c r="A125" s="16"/>
      <c r="B125" s="87"/>
      <c r="C125" s="101">
        <v>8</v>
      </c>
      <c r="D125" s="101" t="s">
        <v>84</v>
      </c>
      <c r="E125" s="102" t="s">
        <v>100</v>
      </c>
      <c r="F125" s="103" t="s">
        <v>121</v>
      </c>
      <c r="G125" s="104" t="s">
        <v>74</v>
      </c>
      <c r="H125" s="105">
        <v>1</v>
      </c>
      <c r="I125" s="113"/>
      <c r="J125" s="113">
        <f>ROUND(I125*H125,2)</f>
        <v>0</v>
      </c>
      <c r="K125" s="106"/>
      <c r="L125" s="107"/>
      <c r="M125" s="108" t="s">
        <v>0</v>
      </c>
      <c r="N125" s="109" t="s">
        <v>23</v>
      </c>
      <c r="O125" s="96">
        <v>0</v>
      </c>
      <c r="P125" s="96">
        <f t="shared" si="18"/>
        <v>0</v>
      </c>
      <c r="Q125" s="96">
        <v>2.5000000000000001E-2</v>
      </c>
      <c r="R125" s="96">
        <f t="shared" si="19"/>
        <v>2.5000000000000001E-2</v>
      </c>
      <c r="S125" s="96">
        <v>0</v>
      </c>
      <c r="T125" s="97">
        <f t="shared" si="20"/>
        <v>0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R125" s="98" t="s">
        <v>92</v>
      </c>
      <c r="AT125" s="98" t="s">
        <v>84</v>
      </c>
      <c r="AU125" s="98" t="s">
        <v>42</v>
      </c>
      <c r="AY125" s="8" t="s">
        <v>69</v>
      </c>
      <c r="BE125" s="99">
        <f t="shared" si="21"/>
        <v>0</v>
      </c>
      <c r="BF125" s="99">
        <f t="shared" si="22"/>
        <v>0</v>
      </c>
      <c r="BG125" s="99">
        <f t="shared" si="23"/>
        <v>0</v>
      </c>
      <c r="BH125" s="99">
        <f t="shared" si="24"/>
        <v>0</v>
      </c>
      <c r="BI125" s="99">
        <f t="shared" si="25"/>
        <v>0</v>
      </c>
      <c r="BJ125" s="8" t="s">
        <v>42</v>
      </c>
      <c r="BK125" s="100">
        <f t="shared" si="26"/>
        <v>0</v>
      </c>
      <c r="BL125" s="8" t="s">
        <v>77</v>
      </c>
      <c r="BM125" s="98" t="s">
        <v>101</v>
      </c>
    </row>
    <row r="126" spans="1:65" s="2" customFormat="1" ht="21.75" customHeight="1" x14ac:dyDescent="0.2">
      <c r="A126" s="16"/>
      <c r="B126" s="87"/>
      <c r="C126" s="88">
        <v>9</v>
      </c>
      <c r="D126" s="88" t="s">
        <v>71</v>
      </c>
      <c r="E126" s="89" t="s">
        <v>122</v>
      </c>
      <c r="F126" s="90" t="s">
        <v>123</v>
      </c>
      <c r="G126" s="91" t="s">
        <v>74</v>
      </c>
      <c r="H126" s="92">
        <v>1</v>
      </c>
      <c r="I126" s="111"/>
      <c r="J126" s="111">
        <f>ROUND(I126*H126,2)</f>
        <v>0</v>
      </c>
      <c r="K126" s="93"/>
      <c r="L126" s="17"/>
      <c r="M126" s="94" t="s">
        <v>0</v>
      </c>
      <c r="N126" s="95" t="s">
        <v>23</v>
      </c>
      <c r="O126" s="96">
        <v>0.26739000000000002</v>
      </c>
      <c r="P126" s="96">
        <f t="shared" si="18"/>
        <v>0.26739000000000002</v>
      </c>
      <c r="Q126" s="96">
        <v>0</v>
      </c>
      <c r="R126" s="96">
        <f t="shared" si="19"/>
        <v>0</v>
      </c>
      <c r="S126" s="96">
        <v>0</v>
      </c>
      <c r="T126" s="97">
        <f t="shared" si="20"/>
        <v>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R126" s="98" t="s">
        <v>77</v>
      </c>
      <c r="AT126" s="98" t="s">
        <v>71</v>
      </c>
      <c r="AU126" s="98" t="s">
        <v>42</v>
      </c>
      <c r="AY126" s="8" t="s">
        <v>69</v>
      </c>
      <c r="BE126" s="99">
        <f t="shared" si="21"/>
        <v>0</v>
      </c>
      <c r="BF126" s="99">
        <f t="shared" si="22"/>
        <v>0</v>
      </c>
      <c r="BG126" s="99">
        <f t="shared" si="23"/>
        <v>0</v>
      </c>
      <c r="BH126" s="99">
        <f t="shared" si="24"/>
        <v>0</v>
      </c>
      <c r="BI126" s="99">
        <f t="shared" si="25"/>
        <v>0</v>
      </c>
      <c r="BJ126" s="8" t="s">
        <v>42</v>
      </c>
      <c r="BK126" s="100">
        <f t="shared" si="26"/>
        <v>0</v>
      </c>
      <c r="BL126" s="8" t="s">
        <v>77</v>
      </c>
      <c r="BM126" s="98" t="s">
        <v>102</v>
      </c>
    </row>
    <row r="127" spans="1:65" s="2" customFormat="1" ht="40.5" customHeight="1" x14ac:dyDescent="0.2">
      <c r="A127" s="16"/>
      <c r="B127" s="87"/>
      <c r="C127" s="101">
        <v>10</v>
      </c>
      <c r="D127" s="101" t="s">
        <v>84</v>
      </c>
      <c r="E127" s="102" t="s">
        <v>124</v>
      </c>
      <c r="F127" s="103" t="s">
        <v>125</v>
      </c>
      <c r="G127" s="104" t="s">
        <v>74</v>
      </c>
      <c r="H127" s="105">
        <v>1</v>
      </c>
      <c r="I127" s="113"/>
      <c r="J127" s="113">
        <f>ROUND(I127*H127,2)</f>
        <v>0</v>
      </c>
      <c r="K127" s="93"/>
      <c r="L127" s="17"/>
      <c r="M127" s="94" t="s">
        <v>0</v>
      </c>
      <c r="N127" s="95" t="s">
        <v>23</v>
      </c>
      <c r="O127" s="96">
        <v>0.26739000000000002</v>
      </c>
      <c r="P127" s="96">
        <f t="shared" si="18"/>
        <v>0.26739000000000002</v>
      </c>
      <c r="Q127" s="96">
        <v>0</v>
      </c>
      <c r="R127" s="96">
        <f t="shared" si="19"/>
        <v>0</v>
      </c>
      <c r="S127" s="96">
        <v>0</v>
      </c>
      <c r="T127" s="97">
        <f t="shared" si="20"/>
        <v>0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R127" s="98" t="s">
        <v>77</v>
      </c>
      <c r="AT127" s="98" t="s">
        <v>71</v>
      </c>
      <c r="AU127" s="98" t="s">
        <v>42</v>
      </c>
      <c r="AY127" s="8" t="s">
        <v>69</v>
      </c>
      <c r="BE127" s="99">
        <f t="shared" si="21"/>
        <v>0</v>
      </c>
      <c r="BF127" s="99">
        <f t="shared" si="22"/>
        <v>0</v>
      </c>
      <c r="BG127" s="99">
        <f t="shared" si="23"/>
        <v>0</v>
      </c>
      <c r="BH127" s="99">
        <f t="shared" si="24"/>
        <v>0</v>
      </c>
      <c r="BI127" s="99">
        <f t="shared" si="25"/>
        <v>0</v>
      </c>
      <c r="BJ127" s="8" t="s">
        <v>42</v>
      </c>
      <c r="BK127" s="100">
        <f t="shared" si="26"/>
        <v>0</v>
      </c>
      <c r="BL127" s="8" t="s">
        <v>77</v>
      </c>
      <c r="BM127" s="98" t="s">
        <v>103</v>
      </c>
    </row>
    <row r="128" spans="1:65" s="7" customFormat="1" ht="22.9" customHeight="1" x14ac:dyDescent="0.2">
      <c r="B128" s="77"/>
      <c r="D128" s="78" t="s">
        <v>39</v>
      </c>
      <c r="E128" s="86" t="s">
        <v>82</v>
      </c>
      <c r="F128" s="86" t="s">
        <v>83</v>
      </c>
      <c r="I128" s="112"/>
      <c r="J128" s="116">
        <f>SUM(J129:J130)</f>
        <v>0</v>
      </c>
      <c r="L128" s="77"/>
      <c r="M128" s="80"/>
      <c r="N128" s="81"/>
      <c r="O128" s="81"/>
      <c r="P128" s="82">
        <f>P130</f>
        <v>1.1556</v>
      </c>
      <c r="Q128" s="81"/>
      <c r="R128" s="82">
        <f>R130</f>
        <v>3.8519999999999995E-3</v>
      </c>
      <c r="S128" s="81"/>
      <c r="T128" s="83">
        <f>T130</f>
        <v>0</v>
      </c>
      <c r="AR128" s="78" t="s">
        <v>42</v>
      </c>
      <c r="AT128" s="84" t="s">
        <v>39</v>
      </c>
      <c r="AU128" s="84" t="s">
        <v>41</v>
      </c>
      <c r="AY128" s="78" t="s">
        <v>69</v>
      </c>
      <c r="BK128" s="85">
        <f>BK130</f>
        <v>0</v>
      </c>
    </row>
    <row r="129" spans="1:65" s="2" customFormat="1" ht="30" customHeight="1" x14ac:dyDescent="0.2">
      <c r="A129" s="110"/>
      <c r="B129" s="87"/>
      <c r="C129" s="88">
        <v>11</v>
      </c>
      <c r="D129" s="88" t="s">
        <v>71</v>
      </c>
      <c r="E129" s="89" t="s">
        <v>126</v>
      </c>
      <c r="F129" s="90" t="s">
        <v>128</v>
      </c>
      <c r="G129" s="91" t="s">
        <v>73</v>
      </c>
      <c r="H129" s="92">
        <v>25.68</v>
      </c>
      <c r="I129" s="111"/>
      <c r="J129" s="111">
        <f>ROUND(I129*H129,2)</f>
        <v>0</v>
      </c>
      <c r="K129" s="93"/>
      <c r="L129" s="17"/>
      <c r="M129" s="94" t="s">
        <v>0</v>
      </c>
      <c r="N129" s="95" t="s">
        <v>23</v>
      </c>
      <c r="O129" s="96">
        <v>4.4999999999999998E-2</v>
      </c>
      <c r="P129" s="96">
        <f>O129*H129</f>
        <v>1.1556</v>
      </c>
      <c r="Q129" s="96">
        <v>1.4999999999999999E-4</v>
      </c>
      <c r="R129" s="96">
        <f>Q129*H129</f>
        <v>3.8519999999999995E-3</v>
      </c>
      <c r="S129" s="96">
        <v>0</v>
      </c>
      <c r="T129" s="97">
        <f>S129*H129</f>
        <v>0</v>
      </c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R129" s="98" t="s">
        <v>77</v>
      </c>
      <c r="AT129" s="98" t="s">
        <v>71</v>
      </c>
      <c r="AU129" s="98" t="s">
        <v>42</v>
      </c>
      <c r="AY129" s="8" t="s">
        <v>69</v>
      </c>
      <c r="BE129" s="99">
        <f>IF(N129="základná",J129,0)</f>
        <v>0</v>
      </c>
      <c r="BF129" s="99">
        <f>IF(N129="znížená",J129,0)</f>
        <v>0</v>
      </c>
      <c r="BG129" s="99">
        <f>IF(N129="zákl. prenesená",J129,0)</f>
        <v>0</v>
      </c>
      <c r="BH129" s="99">
        <f>IF(N129="zníž. prenesená",J129,0)</f>
        <v>0</v>
      </c>
      <c r="BI129" s="99">
        <f>IF(N129="nulová",J129,0)</f>
        <v>0</v>
      </c>
      <c r="BJ129" s="8" t="s">
        <v>42</v>
      </c>
      <c r="BK129" s="100">
        <f>ROUND(I129*H129,3)</f>
        <v>0</v>
      </c>
      <c r="BL129" s="8" t="s">
        <v>77</v>
      </c>
      <c r="BM129" s="98" t="s">
        <v>104</v>
      </c>
    </row>
    <row r="130" spans="1:65" s="2" customFormat="1" ht="32.25" customHeight="1" x14ac:dyDescent="0.2">
      <c r="A130" s="16"/>
      <c r="B130" s="87"/>
      <c r="C130" s="88">
        <v>12</v>
      </c>
      <c r="D130" s="88" t="s">
        <v>71</v>
      </c>
      <c r="E130" s="89" t="s">
        <v>127</v>
      </c>
      <c r="F130" s="90" t="s">
        <v>129</v>
      </c>
      <c r="G130" s="91" t="s">
        <v>73</v>
      </c>
      <c r="H130" s="92">
        <v>25.68</v>
      </c>
      <c r="I130" s="111"/>
      <c r="J130" s="111">
        <f>ROUND(I130*H130,2)</f>
        <v>0</v>
      </c>
      <c r="K130" s="93"/>
      <c r="L130" s="17"/>
      <c r="M130" s="94" t="s">
        <v>0</v>
      </c>
      <c r="N130" s="95" t="s">
        <v>23</v>
      </c>
      <c r="O130" s="96">
        <v>4.4999999999999998E-2</v>
      </c>
      <c r="P130" s="96">
        <f>O130*H130</f>
        <v>1.1556</v>
      </c>
      <c r="Q130" s="96">
        <v>1.4999999999999999E-4</v>
      </c>
      <c r="R130" s="96">
        <f>Q130*H130</f>
        <v>3.8519999999999995E-3</v>
      </c>
      <c r="S130" s="96">
        <v>0</v>
      </c>
      <c r="T130" s="97">
        <f>S130*H130</f>
        <v>0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R130" s="98" t="s">
        <v>77</v>
      </c>
      <c r="AT130" s="98" t="s">
        <v>71</v>
      </c>
      <c r="AU130" s="98" t="s">
        <v>42</v>
      </c>
      <c r="AY130" s="8" t="s">
        <v>69</v>
      </c>
      <c r="BE130" s="99">
        <f>IF(N130="základná",J130,0)</f>
        <v>0</v>
      </c>
      <c r="BF130" s="99">
        <f>IF(N130="znížená",J130,0)</f>
        <v>0</v>
      </c>
      <c r="BG130" s="99">
        <f>IF(N130="zákl. prenesená",J130,0)</f>
        <v>0</v>
      </c>
      <c r="BH130" s="99">
        <f>IF(N130="zníž. prenesená",J130,0)</f>
        <v>0</v>
      </c>
      <c r="BI130" s="99">
        <f>IF(N130="nulová",J130,0)</f>
        <v>0</v>
      </c>
      <c r="BJ130" s="8" t="s">
        <v>42</v>
      </c>
      <c r="BK130" s="100">
        <f>ROUND(I130*H130,3)</f>
        <v>0</v>
      </c>
      <c r="BL130" s="8" t="s">
        <v>77</v>
      </c>
      <c r="BM130" s="98" t="s">
        <v>104</v>
      </c>
    </row>
    <row r="131" spans="1:65" s="2" customFormat="1" ht="6.95" customHeight="1" x14ac:dyDescent="0.2">
      <c r="A131" s="16"/>
      <c r="B131" s="25"/>
      <c r="C131" s="26"/>
      <c r="D131" s="26"/>
      <c r="E131" s="26"/>
      <c r="F131" s="26"/>
      <c r="G131" s="26"/>
      <c r="H131" s="26"/>
      <c r="I131" s="26"/>
      <c r="J131" s="26"/>
      <c r="K131" s="26"/>
      <c r="L131" s="17"/>
      <c r="M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</sheetData>
  <mergeCells count="6">
    <mergeCell ref="E103:H103"/>
    <mergeCell ref="L2:V2"/>
    <mergeCell ref="E23:H23"/>
    <mergeCell ref="E77:H77"/>
    <mergeCell ref="E7:H7"/>
    <mergeCell ref="E16:H16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Predeľovacia stena</vt:lpstr>
      <vt:lpstr>'Predeľovacia stena'!Názvy_tlače</vt:lpstr>
      <vt:lpstr>'Predeľovacia stena'!Oblasť_tlače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Bystrianský</dc:creator>
  <cp:lastModifiedBy>Dagmar Hvozdovičová</cp:lastModifiedBy>
  <cp:lastPrinted>2020-07-13T09:10:04Z</cp:lastPrinted>
  <dcterms:created xsi:type="dcterms:W3CDTF">2020-06-25T08:26:51Z</dcterms:created>
  <dcterms:modified xsi:type="dcterms:W3CDTF">2020-07-13T10:20:41Z</dcterms:modified>
</cp:coreProperties>
</file>